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90" tabRatio="892" activeTab="2"/>
  </bookViews>
  <sheets>
    <sheet name="Borító_II" sheetId="1" r:id="rId1"/>
    <sheet name="Tartalomjegyzék_II" sheetId="2" r:id="rId2"/>
    <sheet name="1. melléklet_II_mód " sheetId="3" r:id="rId3"/>
    <sheet name="2. melléklet_II_mód" sheetId="4" r:id="rId4"/>
    <sheet name="3. melléklet_II_mód" sheetId="5" r:id="rId5"/>
    <sheet name="4. melléklet_II_mód" sheetId="6" r:id="rId6"/>
    <sheet name="5. melléklet_II_mód" sheetId="7" r:id="rId7"/>
    <sheet name="6. melléklet_II_mód" sheetId="8" r:id="rId8"/>
    <sheet name="7. melléklet_II_mód" sheetId="9" r:id="rId9"/>
    <sheet name="8. melléklet_II_mód" sheetId="10" r:id="rId10"/>
    <sheet name="9. melléklet_II_mód" sheetId="11" r:id="rId11"/>
    <sheet name="10. melléklet_II_mód" sheetId="12" r:id="rId12"/>
    <sheet name="11. melléklet_II_mód" sheetId="13" r:id="rId13"/>
    <sheet name="15. melléklet_I_mód" sheetId="14" r:id="rId14"/>
    <sheet name="16. melléklet_II_mód" sheetId="15" r:id="rId15"/>
  </sheets>
  <externalReferences>
    <externalReference r:id="rId18"/>
    <externalReference r:id="rId19"/>
  </externalReferences>
  <definedNames>
    <definedName name="enczi">'[1]rszakfössz'!$D$123</definedName>
    <definedName name="_xlnm.Print_Titles" localSheetId="11">'10. melléklet_II_mód'!$3:$8</definedName>
    <definedName name="_xlnm.Print_Titles" localSheetId="12">'11. melléklet_II_mód'!$1:$12</definedName>
    <definedName name="_xlnm.Print_Titles" localSheetId="14">'16. melléklet_II_mód'!$1:$7</definedName>
    <definedName name="_xlnm.Print_Area" localSheetId="2">'1. melléklet_II_mód '!$A$1:$L$105</definedName>
    <definedName name="_xlnm.Print_Area" localSheetId="11">'10. melléklet_II_mód'!$A$1:$D$24</definedName>
    <definedName name="_xlnm.Print_Area" localSheetId="12">'11. melléklet_II_mód'!$A$1:$L$160</definedName>
    <definedName name="_xlnm.Print_Area" localSheetId="3">'2. melléklet_II_mód'!$A$1:$DU$81</definedName>
    <definedName name="_xlnm.Print_Area" localSheetId="4">'3. melléklet_II_mód'!$A$1:$AA$81</definedName>
    <definedName name="_xlnm.Print_Area" localSheetId="5">'4. melléklet_II_mód'!$A$1:$T$81</definedName>
    <definedName name="_xlnm.Print_Area" localSheetId="6">'5. melléklet_II_mód'!$A$1:$T$81</definedName>
    <definedName name="_xlnm.Print_Area" localSheetId="7">'6. melléklet_II_mód'!$A$1:$S$81</definedName>
    <definedName name="_xlnm.Print_Area" localSheetId="8">'7. melléklet_II_mód'!$A$1:$M$81</definedName>
    <definedName name="_xlnm.Print_Area" localSheetId="9">'8. melléklet_II_mód'!$A$1:$P$81</definedName>
    <definedName name="_xlnm.Print_Area" localSheetId="10">'9. melléklet_II_mód'!$A$1:$AU$82</definedName>
    <definedName name="_xlnm.Print_Area" localSheetId="0">'Borító_II'!$A$1:$L$32</definedName>
    <definedName name="_xlnm.Print_Area" localSheetId="1">'Tartalomjegyzék_II'!$A$1:$B$20</definedName>
  </definedNames>
  <calcPr fullCalcOnLoad="1"/>
</workbook>
</file>

<file path=xl/sharedStrings.xml><?xml version="1.0" encoding="utf-8"?>
<sst xmlns="http://schemas.openxmlformats.org/spreadsheetml/2006/main" count="5319" uniqueCount="1257">
  <si>
    <t>Tartalomjegyzék</t>
  </si>
  <si>
    <t>- 1. melléklet</t>
  </si>
  <si>
    <t>Mór Városi Önkormányzat 2017. évi konszolidált költségvetése előirányzat-csoportok, kiemelt előirányzatok szerinti bontásban</t>
  </si>
  <si>
    <t>- 2. melléklet</t>
  </si>
  <si>
    <t>Mór Városi Önkormányzat 2017. évi költségvetése előirányzat-csoportok, kiemelt előirányzatok szerinti bontásban</t>
  </si>
  <si>
    <t>- 3. melléklet</t>
  </si>
  <si>
    <t>Móri Polgármesteri Hivatal 2017. évi költségvetése előirányzat-csoportok, kiemelt előirányzatok szerinti bontásban</t>
  </si>
  <si>
    <t>- 4. melléklet</t>
  </si>
  <si>
    <t>Mór Városi Önkormányzat Ellátó Központja 2017. évi költségvetése előirányzat-csoportok, kiemelt előirányzatok szerinti bontásban</t>
  </si>
  <si>
    <t>- 5. melléklet</t>
  </si>
  <si>
    <t>Móri Pitypang Óvoda 2017. évi költségvetése előirányzat-csoportok, kiemelt előirányzatok szerinti bontásban</t>
  </si>
  <si>
    <t>- 6. melléklet</t>
  </si>
  <si>
    <t>Móri Napsugár Óvoda 2017. évi költségvetése előirányzat-csoportok, kiemelt előirányzatok szerinti bontásban</t>
  </si>
  <si>
    <t>- 7. melléklet</t>
  </si>
  <si>
    <t>Nefelejcs Bölcsőde 2017. évi költségvetése előirányzat-csoportok, kiemelt előirányzatok szerinti bontásban</t>
  </si>
  <si>
    <t>- 8. melléklet</t>
  </si>
  <si>
    <t>Lamberg-kastély Kulturális Központ 2017. évi költségvetése előirányzat-csoportok, kiemelt előirányzatok szerinti bontásban</t>
  </si>
  <si>
    <t>- 9. melléklet</t>
  </si>
  <si>
    <t>Mór Városi Önkormányzat 2017. évi konszolidált költségvetése kötelező feladatok, önként vállalt feladatok, állami (államigazgatási) feladatok bontásban</t>
  </si>
  <si>
    <t>- 10. melléklet</t>
  </si>
  <si>
    <t>Céltartalékok és általános tartalék</t>
  </si>
  <si>
    <t>- 11. melléklet</t>
  </si>
  <si>
    <t>Mór Városi Önkormányzat 2017. évi konszolidált felhalmozási költségvetése és annak finanszírozása kiemelt előirányzatok, azon belül kormányzati funkciók, feladat bontásban, elkülönítetten az európai uniós forrásból finanszírozott támogatással megvalósuló programok, projektek kiadásait, valamint az önkormányzat ilyen projekthez történő hozzájárulását</t>
  </si>
  <si>
    <t>- 12. melléklet</t>
  </si>
  <si>
    <t>Kimutatás az államháztartáson belülre nyújtott 2017. évi működési és felhalmozási célú támogatásokról</t>
  </si>
  <si>
    <t>- 13. melléklet</t>
  </si>
  <si>
    <t>Kimutatás az államháztartáson kívülre nyújtott 2017. évi működési és felhalmozási célú támogatásokról</t>
  </si>
  <si>
    <t>adatok eFt-ban</t>
  </si>
  <si>
    <t>A</t>
  </si>
  <si>
    <t>B</t>
  </si>
  <si>
    <t>C</t>
  </si>
  <si>
    <t>D</t>
  </si>
  <si>
    <t>E</t>
  </si>
  <si>
    <t>F</t>
  </si>
  <si>
    <t>G</t>
  </si>
  <si>
    <t>H</t>
  </si>
  <si>
    <t>1.</t>
  </si>
  <si>
    <t>MÓR VÁROSI ÖNKORMÁNYZAT 2017 ÉVI KONSZOLIDÁLT KÖLTSÉGVETÉSE ELŐIRÁNYZAT-CSOPORTOK, KIEMELT ELŐIRÁNYZATOK SZERINTI BONTÁSBAN</t>
  </si>
  <si>
    <t>2.</t>
  </si>
  <si>
    <t>Megnevezés</t>
  </si>
  <si>
    <t>Mór Városi Önkormányzat kiemelt előirányzatai összesen</t>
  </si>
  <si>
    <t>Móri Polgármesteri Hivatal kiemelt előirányzatai összesen</t>
  </si>
  <si>
    <t>Intézmények kiemelt előirányzatai összesen</t>
  </si>
  <si>
    <t>ÖNKORMÁNYZAT ÖSSZESEN</t>
  </si>
  <si>
    <t>3.</t>
  </si>
  <si>
    <t>I.</t>
  </si>
  <si>
    <t>Működési bevételek</t>
  </si>
  <si>
    <t>4.</t>
  </si>
  <si>
    <t>I.1.</t>
  </si>
  <si>
    <t>Működési célú támogatások államháztartáson belülről</t>
  </si>
  <si>
    <t>5.</t>
  </si>
  <si>
    <t>I.1.07.</t>
  </si>
  <si>
    <t>Önkormányzatok működési támogatásai</t>
  </si>
  <si>
    <t>6.</t>
  </si>
  <si>
    <t>I.1.08.</t>
  </si>
  <si>
    <t>Elvonások és befizetések bevételei</t>
  </si>
  <si>
    <t>7.</t>
  </si>
  <si>
    <t>I.1.12.</t>
  </si>
  <si>
    <t>Egyéb működési célú támogatások bevételei államháztartáson belülről</t>
  </si>
  <si>
    <t>8.</t>
  </si>
  <si>
    <t>I.2.</t>
  </si>
  <si>
    <t>Közhatalmi bevételek</t>
  </si>
  <si>
    <t>9.</t>
  </si>
  <si>
    <t>I.2.22.</t>
  </si>
  <si>
    <t>Jövedelemadók</t>
  </si>
  <si>
    <t>10.</t>
  </si>
  <si>
    <t>I.2.25.</t>
  </si>
  <si>
    <t>Vagyoni típusú adók</t>
  </si>
  <si>
    <t>11.</t>
  </si>
  <si>
    <t>I.2.26.</t>
  </si>
  <si>
    <t>Értékesítési és forgalmi adók</t>
  </si>
  <si>
    <t>I.2.27.</t>
  </si>
  <si>
    <t>Fogyasztási adók</t>
  </si>
  <si>
    <t>12.</t>
  </si>
  <si>
    <t>I.2.29.</t>
  </si>
  <si>
    <t>Gépjárműadók</t>
  </si>
  <si>
    <t>13.</t>
  </si>
  <si>
    <t>I.2.30.</t>
  </si>
  <si>
    <t>Egyéb áruhasználati és szolgáltatási adók</t>
  </si>
  <si>
    <t>14.</t>
  </si>
  <si>
    <t>I.2.32.</t>
  </si>
  <si>
    <t>Egyéb közhatalmi bevételek</t>
  </si>
  <si>
    <t>15.</t>
  </si>
  <si>
    <t>I.3.</t>
  </si>
  <si>
    <t>16.</t>
  </si>
  <si>
    <t>I.3.34.</t>
  </si>
  <si>
    <t>Készletértékesítés ellenértéke</t>
  </si>
  <si>
    <t>17.</t>
  </si>
  <si>
    <t>I.3.35.</t>
  </si>
  <si>
    <t>Szolgáltatások ellenértéke</t>
  </si>
  <si>
    <t>18.</t>
  </si>
  <si>
    <t>I.3.36.</t>
  </si>
  <si>
    <t>Közvetített szolgáltatások ellenértéke</t>
  </si>
  <si>
    <t>19.</t>
  </si>
  <si>
    <t>I.3.37.</t>
  </si>
  <si>
    <t>Tulajdonosi bevételek</t>
  </si>
  <si>
    <t>20.</t>
  </si>
  <si>
    <t>I.3.38.</t>
  </si>
  <si>
    <t>Ellátási díjak</t>
  </si>
  <si>
    <t>21.</t>
  </si>
  <si>
    <t>I.3.39.</t>
  </si>
  <si>
    <t>Kiszámlázott általános forgalmi adó</t>
  </si>
  <si>
    <t>22.</t>
  </si>
  <si>
    <t>I.3.40.</t>
  </si>
  <si>
    <t>Általános forgalmi adó visszatérítése</t>
  </si>
  <si>
    <t>23.</t>
  </si>
  <si>
    <t>I.3.41.</t>
  </si>
  <si>
    <t>Kamatbevételek</t>
  </si>
  <si>
    <t>24.</t>
  </si>
  <si>
    <t>I.3.43.</t>
  </si>
  <si>
    <t>Egyéb működési bevételek</t>
  </si>
  <si>
    <t>25.</t>
  </si>
  <si>
    <t>I.4.</t>
  </si>
  <si>
    <t>Működési célú átvett pénzeszközök</t>
  </si>
  <si>
    <t>26.</t>
  </si>
  <si>
    <t>I.4.52.</t>
  </si>
  <si>
    <t>Működési célú visszatérítendő támogatások, kölcsönök visszatérülése államháztartáson kívülről</t>
  </si>
  <si>
    <t>27.</t>
  </si>
  <si>
    <t>I.4.53.</t>
  </si>
  <si>
    <t>Egyéb működési célú átvett pénzeszközök</t>
  </si>
  <si>
    <t>28.</t>
  </si>
  <si>
    <t>II.</t>
  </si>
  <si>
    <t>Felhalmozási bevételek</t>
  </si>
  <si>
    <t>29.</t>
  </si>
  <si>
    <t>II.1.</t>
  </si>
  <si>
    <t>Felhalmozási célú támogatások államháztartáson belülről</t>
  </si>
  <si>
    <t>30.</t>
  </si>
  <si>
    <t xml:space="preserve">II.1.14. </t>
  </si>
  <si>
    <t>Önkormányzatok felhalmozási támogatásai</t>
  </si>
  <si>
    <t>31.</t>
  </si>
  <si>
    <t>II.1.18.</t>
  </si>
  <si>
    <t>Egyéb felhalmozási célú támogatások bevételei államháztartáson belülről</t>
  </si>
  <si>
    <t>32.</t>
  </si>
  <si>
    <t>II.2.</t>
  </si>
  <si>
    <t>33.</t>
  </si>
  <si>
    <t xml:space="preserve">II.2.46. </t>
  </si>
  <si>
    <t>Ingatlanok értékesítése</t>
  </si>
  <si>
    <t>34.</t>
  </si>
  <si>
    <t>II.2.47.</t>
  </si>
  <si>
    <t>Egyéb tárgyi eszközök értékesítése</t>
  </si>
  <si>
    <t>35.</t>
  </si>
  <si>
    <t>II.3.</t>
  </si>
  <si>
    <t>Felhalmozási célú átvett pénzeszközök</t>
  </si>
  <si>
    <t>36.</t>
  </si>
  <si>
    <t>II.3.56.</t>
  </si>
  <si>
    <t>Felhalmozási célú visszatérítendő támogatások, kölcsönök visszatérülése államháztartáson kívülről</t>
  </si>
  <si>
    <t>37.</t>
  </si>
  <si>
    <t>II.3.57.</t>
  </si>
  <si>
    <t>Felhalmozási célú pénzeszközátvétel államháztartáson kívülről</t>
  </si>
  <si>
    <t>38.</t>
  </si>
  <si>
    <t>MÓR VÁROSI ÖNKORMÁNYZAT KONSZOLIDÁLT KÖLTSÉGVETÉSI BEVÉTELEK ÖSSZESEN (I.+II.)</t>
  </si>
  <si>
    <t>39.</t>
  </si>
  <si>
    <t>III.</t>
  </si>
  <si>
    <t>Finanszírozási bevételek</t>
  </si>
  <si>
    <t>40.</t>
  </si>
  <si>
    <t>III.1.</t>
  </si>
  <si>
    <t>Forgatási célú belföldi értékpapírok beváltása, értékesítése</t>
  </si>
  <si>
    <t>41.</t>
  </si>
  <si>
    <t>III.1.02.</t>
  </si>
  <si>
    <t>42.</t>
  </si>
  <si>
    <t>III.2.</t>
  </si>
  <si>
    <t>Maradvány igénybevétele</t>
  </si>
  <si>
    <t>43.</t>
  </si>
  <si>
    <t>III.2.10/1.</t>
  </si>
  <si>
    <t>Előző év költségvetési maradványának működési célú igénybevétele</t>
  </si>
  <si>
    <t>44.</t>
  </si>
  <si>
    <t>III.2.10/2.</t>
  </si>
  <si>
    <t>Előző év költségvetési maradványának felhalmozási célú igénybevétele</t>
  </si>
  <si>
    <t>45.</t>
  </si>
  <si>
    <t>III.3.</t>
  </si>
  <si>
    <t>Irányító szervtől kapott támogatás</t>
  </si>
  <si>
    <t>46.</t>
  </si>
  <si>
    <t>47.</t>
  </si>
  <si>
    <t>MÓR VÁROSI ÖNKORMÁNYZAT KONSZOLIDÁLT BEVÉTELEK ÖSSZESEN (I.+II.+III.+IV.)</t>
  </si>
  <si>
    <t>48.</t>
  </si>
  <si>
    <t>49.</t>
  </si>
  <si>
    <t>50.</t>
  </si>
  <si>
    <t>Működési kiadások</t>
  </si>
  <si>
    <t>51.</t>
  </si>
  <si>
    <t>Személyi juttatások</t>
  </si>
  <si>
    <t>52.</t>
  </si>
  <si>
    <t>Munkaadókat terhelő járulékok és szociális hozzájárulási adó</t>
  </si>
  <si>
    <t>53.</t>
  </si>
  <si>
    <t>Dologi kiadások</t>
  </si>
  <si>
    <t>54.</t>
  </si>
  <si>
    <t>I.5.</t>
  </si>
  <si>
    <t>Ellátottak pénzbeli juttatásai</t>
  </si>
  <si>
    <t>55.</t>
  </si>
  <si>
    <t>Egyéb működési célú kiadások</t>
  </si>
  <si>
    <t>56.</t>
  </si>
  <si>
    <t>I.4.56.</t>
  </si>
  <si>
    <t>Elvonások és befizetések</t>
  </si>
  <si>
    <t>57.</t>
  </si>
  <si>
    <t>I.4.60.</t>
  </si>
  <si>
    <t>Egyéb működési célú támogatások államháztartáson belülre</t>
  </si>
  <si>
    <t>58.</t>
  </si>
  <si>
    <t>I.4.62.</t>
  </si>
  <si>
    <t>Működési célú visszatérítendő támogatások, kölcsönök nyújtása államháztartáson kívülre</t>
  </si>
  <si>
    <t>59.</t>
  </si>
  <si>
    <t>I.4.65.</t>
  </si>
  <si>
    <t>Egyéb működési célú támogatások államháztartáson kívülre</t>
  </si>
  <si>
    <t>60.</t>
  </si>
  <si>
    <t>I.4.66/1.</t>
  </si>
  <si>
    <t>Működési célú céltartalékok</t>
  </si>
  <si>
    <t>61.</t>
  </si>
  <si>
    <t>I.4.66/2.</t>
  </si>
  <si>
    <t>Általános tartalék</t>
  </si>
  <si>
    <t>62.</t>
  </si>
  <si>
    <t>Felhalmozási kiadások</t>
  </si>
  <si>
    <t>63.</t>
  </si>
  <si>
    <t>Beruházások ÁFÁ-val</t>
  </si>
  <si>
    <t>64.</t>
  </si>
  <si>
    <t>Felújítások ÁFÁ-val</t>
  </si>
  <si>
    <t>65.</t>
  </si>
  <si>
    <t>Egyéb felhalmozási célú kiadások</t>
  </si>
  <si>
    <t>66.</t>
  </si>
  <si>
    <t>II.3.84.</t>
  </si>
  <si>
    <t>Egyéb felhalmozási célú támogatások államháztartáson belülre</t>
  </si>
  <si>
    <t>67.</t>
  </si>
  <si>
    <t>II.3.86.</t>
  </si>
  <si>
    <t>Felhalmozási célú visszatérítendő támogatások, kölcsönök nyújtása államháztartáson kívülre</t>
  </si>
  <si>
    <t>68.</t>
  </si>
  <si>
    <t>II.3.88.</t>
  </si>
  <si>
    <t>Egyéb felhalmozási célú támogatások államháztartáson kívülre</t>
  </si>
  <si>
    <t>69.</t>
  </si>
  <si>
    <t>II.3.89.</t>
  </si>
  <si>
    <t>Felhalmozási célú céltartalék</t>
  </si>
  <si>
    <t>70.</t>
  </si>
  <si>
    <t>MÓR VÁROSI ÖNKORMÁNYZAT KONSZOLIDÁLT KÖLTSÉGVETÉSI KIADÁSOK ÖSSZESEN (I.+II.)</t>
  </si>
  <si>
    <t>71.</t>
  </si>
  <si>
    <t>Finanszírozási kiadások</t>
  </si>
  <si>
    <t>72.</t>
  </si>
  <si>
    <t>Forgatási célú belföldi értékpapírok vásárlása</t>
  </si>
  <si>
    <t>73.</t>
  </si>
  <si>
    <t>Államháztartáson belüli megelőlegezések visszafizetése</t>
  </si>
  <si>
    <t>74.</t>
  </si>
  <si>
    <t>III.4.</t>
  </si>
  <si>
    <t>Központi, irányító szervi támogatás folyósítása</t>
  </si>
  <si>
    <t>75.</t>
  </si>
  <si>
    <t>76.</t>
  </si>
  <si>
    <t>MÓR VÁROSI ÖNKORMÁNYZAT KONSZOLIDÁLT KIADÁSOK ÖSSZESEN (I.+II.+III.+IV.)</t>
  </si>
  <si>
    <t>77.</t>
  </si>
  <si>
    <t>78.</t>
  </si>
  <si>
    <t>79.</t>
  </si>
  <si>
    <t>MÓR VÁROSI ÖNKORMÁNYZAT 2017 ÉVI KONSZOLIDÁLT KÖLTSÉGVETÉSI EGYENLEGE ÉS ANNAK FINANSZÍROZÁSA</t>
  </si>
  <si>
    <t>80.</t>
  </si>
  <si>
    <t>81.</t>
  </si>
  <si>
    <t>Költségvetési bevételek (46. sor)</t>
  </si>
  <si>
    <t>82.</t>
  </si>
  <si>
    <t>Ebből:</t>
  </si>
  <si>
    <t>83.</t>
  </si>
  <si>
    <t>Működési célú</t>
  </si>
  <si>
    <t>84.</t>
  </si>
  <si>
    <t>Felhalmozási célú</t>
  </si>
  <si>
    <t>85.</t>
  </si>
  <si>
    <t>Költségvetési kiadások (97. sor)</t>
  </si>
  <si>
    <t>86.</t>
  </si>
  <si>
    <t>87.</t>
  </si>
  <si>
    <t>88.</t>
  </si>
  <si>
    <t>89.</t>
  </si>
  <si>
    <t>Költségvetési egyenleg (108. sor - 109. sor)</t>
  </si>
  <si>
    <t>90.</t>
  </si>
  <si>
    <t>91.</t>
  </si>
  <si>
    <t>92.</t>
  </si>
  <si>
    <t>93.</t>
  </si>
  <si>
    <t>94.</t>
  </si>
  <si>
    <t>A költségvetési hiány belső finanszírozása</t>
  </si>
  <si>
    <t>95.</t>
  </si>
  <si>
    <t>Maradvány igénybevétele működési célra</t>
  </si>
  <si>
    <t>96.</t>
  </si>
  <si>
    <t>Maradvány igénybevétele felhalmozási célra</t>
  </si>
  <si>
    <t>97.</t>
  </si>
  <si>
    <t>A költségvetési hiány külső finanszírozása</t>
  </si>
  <si>
    <t>98.</t>
  </si>
  <si>
    <t>99.</t>
  </si>
  <si>
    <t>100.</t>
  </si>
  <si>
    <t>Költségvetési hiány(-) / többlet(+)</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</si>
  <si>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</si>
  <si>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</si>
  <si>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</si>
  <si>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</si>
  <si>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</si>
  <si>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</si>
  <si>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</si>
  <si>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</si>
  <si>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</si>
  <si>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</si>
  <si>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</si>
  <si>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</si>
  <si>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</si>
  <si>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</si>
  <si>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</si>
  <si>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</si>
  <si>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</si>
  <si>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</si>
  <si>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</si>
  <si>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</si>
  <si>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</si>
  <si>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</si>
  <si>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</si>
  <si>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</si>
  <si>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</si>
  <si>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</si>
  <si>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</si>
  <si>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</si>
  <si>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</si>
  <si>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</si>
  <si>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</si>
  <si>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</si>
  <si>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</si>
  <si>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</si>
  <si>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</si>
  <si>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</si>
  <si>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</si>
  <si>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</si>
  <si>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</si>
  <si>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</si>
  <si>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</si>
  <si>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</si>
  <si>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 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</si>
  <si>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</si>
  <si>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</si>
  <si>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</si>
  <si>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</si>
  <si>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</si>
  <si>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</si>
  <si>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</si>
  <si>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</si>
  <si>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</si>
  <si>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</si>
  <si>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</si>
  <si>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</si>
  <si>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</si>
  <si>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</si>
  <si>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</si>
  <si>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</si>
  <si>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</si>
  <si>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</si>
  <si>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</si>
  <si>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</si>
  <si>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</si>
  <si>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</si>
  <si>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</si>
  <si>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</si>
  <si>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</si>
  <si>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</si>
  <si>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</si>
  <si>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</si>
  <si>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</si>
  <si>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</si>
  <si>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CD</t>
  </si>
  <si>
    <t>CE</t>
  </si>
  <si>
    <t>CF</t>
  </si>
  <si>
    <t>CG</t>
  </si>
  <si>
    <t>CH</t>
  </si>
  <si>
    <t>CI</t>
  </si>
  <si>
    <t>CJ</t>
  </si>
  <si>
    <t>CK</t>
  </si>
  <si>
    <t>CL</t>
  </si>
  <si>
    <t>CM</t>
  </si>
  <si>
    <t>CN</t>
  </si>
  <si>
    <t>CO</t>
  </si>
  <si>
    <t>155.</t>
  </si>
  <si>
    <t>232.</t>
  </si>
  <si>
    <t>309.</t>
  </si>
  <si>
    <t>386.</t>
  </si>
  <si>
    <t>463.</t>
  </si>
  <si>
    <t>540.</t>
  </si>
  <si>
    <t>MÓR VÁROSI ÖNKORMÁNYZAT 2017 ÉVI KÖLTSÉGVETÉSE ELŐIRÁNYZAT-CSOPORTOK, KIEMELT ELŐIRÁNYZATOK SZERINTI BONTÁSBAN</t>
  </si>
  <si>
    <t>011130 Önkormányza-tok és önkormányzati hivatalok jogalkotó és általános igazgatási tevékenysége</t>
  </si>
  <si>
    <t>011220 Adó-, vám-, és jövedéki igazgatás</t>
  </si>
  <si>
    <t>013320 Köztemető- fenntartás és- működtetés</t>
  </si>
  <si>
    <t>013350 Az önkormányzati vagyonnal való gazdálodással kapcsolatos feladatok</t>
  </si>
  <si>
    <t>013360 Más szerv részére végzett pénzügyi- gazdálkodási, üzemeltetési, egyéb szolgáltatások</t>
  </si>
  <si>
    <t>016080 Kiemelt állami és önkormányzati rendezvények</t>
  </si>
  <si>
    <t>018010 Önkormányza-tok elszámolásai a központi költségvetéssel</t>
  </si>
  <si>
    <t>018020 Központi költségvetési befizetések</t>
  </si>
  <si>
    <t>018030 Támogatási célú finanszírozási műveletek</t>
  </si>
  <si>
    <t>022010 Polgári honvédelem ágazati feladatai, a lakosság felkészítése</t>
  </si>
  <si>
    <t>041233 Hosszabb időtartamú közfoglalkozta-tás</t>
  </si>
  <si>
    <t>042180 Állat- egészségügy</t>
  </si>
  <si>
    <t>045110 Közúti közlekedés igazgatása és támogatása</t>
  </si>
  <si>
    <t>045120 Út, autópálya építése</t>
  </si>
  <si>
    <t>045160 Közutak, hidak, alagutak üzemeltetése, fenntartása</t>
  </si>
  <si>
    <t>156.</t>
  </si>
  <si>
    <t>045170 Parkoló, garázs üzemeltetése, fenntartása</t>
  </si>
  <si>
    <t>047120 Piac üzemeltetése</t>
  </si>
  <si>
    <t>047320 Turizmusfejlesz-tési támogatások és tevékenységek</t>
  </si>
  <si>
    <t>051030 Nem veszélyes (települési) hulladék vegyes (ömlesztett) begyüjtése, szállítása, átrakása</t>
  </si>
  <si>
    <t>052020 Szennyvíz gyűjtése, tisztítása, elhelyezése</t>
  </si>
  <si>
    <t>061030 Lakáshoz jutást segítő támogatások</t>
  </si>
  <si>
    <t>062010 Településfej-lesztés igazgatása</t>
  </si>
  <si>
    <t>233.</t>
  </si>
  <si>
    <t>063080 Vízellátással kapcsolatos közmű építése, fenntartása, üzemeltetése</t>
  </si>
  <si>
    <t>064010 Közvilágítás</t>
  </si>
  <si>
    <t>066010 Zöldterület kezelés</t>
  </si>
  <si>
    <t>066020 Város-, községgazdál-kodási egyéb szolgáltatások</t>
  </si>
  <si>
    <t>072111 Háziorvosi alapellátás</t>
  </si>
  <si>
    <t>072190 Általános orvosi szolgáltatások finanszírozása és támogsatása</t>
  </si>
  <si>
    <t>074031 Család és nővédelmi egészségügyi gondozás</t>
  </si>
  <si>
    <t>074032 Ifjúság- egészségügyi gondozás</t>
  </si>
  <si>
    <t>081030 Sportlétesítmé-nyek, edzőtáborok működtetése és fejlesztése</t>
  </si>
  <si>
    <t>310.</t>
  </si>
  <si>
    <t>081041 Versenysport- és utánpótlás- nevelési tevékenység és támogatása</t>
  </si>
  <si>
    <t>081045 Szabadidősport- (rekreációs sport-) tevékenység és támogatása</t>
  </si>
  <si>
    <t>081061 Szabadidős park, fürdő és trandszolgálta-tás</t>
  </si>
  <si>
    <t>082092 Közművelődés- hagyományos közösségi kulturális értékek gondozása</t>
  </si>
  <si>
    <t>083050 Televízió- műsor szolgáltatása és támogatása</t>
  </si>
  <si>
    <t>084031 Civil szervezetek működési támogatása</t>
  </si>
  <si>
    <t>084032 Civil szervezetek programtámoga-tása</t>
  </si>
  <si>
    <t>387.</t>
  </si>
  <si>
    <t>084040 Egyházak közösségi és hitéleti tevékenységé-nek támogatása</t>
  </si>
  <si>
    <t>086030 Nemzetközi kulturális együttműködés</t>
  </si>
  <si>
    <t>091140 Óvodai nevelés, ellátás működtetési feladatai</t>
  </si>
  <si>
    <t>091220 Köznevelési intézmények 1-4. évfolyamán tanulók nevelésével, oktatásával összefüggő működtetési feladatok</t>
  </si>
  <si>
    <t>092260 Gimnázium és szakképző iskola tanulóinak közismereti és szakmai elméleti oktatásával összefüggő működtetési feladatok</t>
  </si>
  <si>
    <t>094260 Hallgatói és okatói ösztöndíjak, egyéb juttatások</t>
  </si>
  <si>
    <t>096015 Gyermekétkez-tetés köznevelési intézményben</t>
  </si>
  <si>
    <t>101150 Betegséggel kapcsolatos pénzbeli ellátások, támogatások</t>
  </si>
  <si>
    <t>464.</t>
  </si>
  <si>
    <t>102031 Idősek nappali ellátása</t>
  </si>
  <si>
    <t>104042 Család- és gyermekjóléti szolgáltatások</t>
  </si>
  <si>
    <t>104043 Család- és gyermekjóléti központ</t>
  </si>
  <si>
    <t>104051 Gyermekvédel-mi pénzbeli és természetbeni ellátások</t>
  </si>
  <si>
    <t>104052 Családtámoga-tások</t>
  </si>
  <si>
    <t>104060 A gyermekek, fiatalok és családok életminőségét javító programok</t>
  </si>
  <si>
    <t>106010 Lakóingatlan szociális célú bérbeadása, üzemeltetése</t>
  </si>
  <si>
    <t>106020 Lakásfenntartással, lakhatással összefüggő ellátások</t>
  </si>
  <si>
    <t>541.</t>
  </si>
  <si>
    <t>107013 Hajléktalanok átmeneti szállása</t>
  </si>
  <si>
    <t>107051 Szociális étkeztetés</t>
  </si>
  <si>
    <t>107052 Házi segítségnyúj-tás</t>
  </si>
  <si>
    <t>107060 Egyéb szociális pénzbeli és természetbeni ellátások, támogatások</t>
  </si>
  <si>
    <t>900020 Önkormányza-tok funkcióra nem sorolható bevételei államháztartá-son kívülről</t>
  </si>
  <si>
    <t>900060 Forgatási és befektetési célú finanszírozási műveletek</t>
  </si>
  <si>
    <t>ÖNKORMÁNY-ZAT ÖSSZESEN</t>
  </si>
  <si>
    <t>157.</t>
  </si>
  <si>
    <t>234.</t>
  </si>
  <si>
    <t>311.</t>
  </si>
  <si>
    <t>388.</t>
  </si>
  <si>
    <t>465.</t>
  </si>
  <si>
    <t>542.</t>
  </si>
  <si>
    <t>158.</t>
  </si>
  <si>
    <t>235.</t>
  </si>
  <si>
    <t>312.</t>
  </si>
  <si>
    <t>389.</t>
  </si>
  <si>
    <t>466.</t>
  </si>
  <si>
    <t>543.</t>
  </si>
  <si>
    <t>159.</t>
  </si>
  <si>
    <t>236.</t>
  </si>
  <si>
    <t>313.</t>
  </si>
  <si>
    <t>390.</t>
  </si>
  <si>
    <t>467.</t>
  </si>
  <si>
    <t>544.</t>
  </si>
  <si>
    <t>160.</t>
  </si>
  <si>
    <t>237.</t>
  </si>
  <si>
    <t>314.</t>
  </si>
  <si>
    <t>391.</t>
  </si>
  <si>
    <t>468.</t>
  </si>
  <si>
    <t>545.</t>
  </si>
  <si>
    <t>161.</t>
  </si>
  <si>
    <t>238.</t>
  </si>
  <si>
    <t>315.</t>
  </si>
  <si>
    <t>392.</t>
  </si>
  <si>
    <t>469.</t>
  </si>
  <si>
    <t>546.</t>
  </si>
  <si>
    <t>162.</t>
  </si>
  <si>
    <t>239.</t>
  </si>
  <si>
    <t>316.</t>
  </si>
  <si>
    <t>393.</t>
  </si>
  <si>
    <t>470.</t>
  </si>
  <si>
    <t>547.</t>
  </si>
  <si>
    <t>163.</t>
  </si>
  <si>
    <t>240.</t>
  </si>
  <si>
    <t>317.</t>
  </si>
  <si>
    <t>394.</t>
  </si>
  <si>
    <t>471.</t>
  </si>
  <si>
    <t>548.</t>
  </si>
  <si>
    <t>164.</t>
  </si>
  <si>
    <t>241.</t>
  </si>
  <si>
    <t>318.</t>
  </si>
  <si>
    <t>395.</t>
  </si>
  <si>
    <t>472.</t>
  </si>
  <si>
    <t>549.</t>
  </si>
  <si>
    <t>165.</t>
  </si>
  <si>
    <t>242.</t>
  </si>
  <si>
    <t>319.</t>
  </si>
  <si>
    <t>396.</t>
  </si>
  <si>
    <t>473.</t>
  </si>
  <si>
    <t>550.</t>
  </si>
  <si>
    <t>166.</t>
  </si>
  <si>
    <t>243.</t>
  </si>
  <si>
    <t>320.</t>
  </si>
  <si>
    <t>397.</t>
  </si>
  <si>
    <t>474.</t>
  </si>
  <si>
    <t>551.</t>
  </si>
  <si>
    <t>167.</t>
  </si>
  <si>
    <t>244.</t>
  </si>
  <si>
    <t>321.</t>
  </si>
  <si>
    <t>398.</t>
  </si>
  <si>
    <t>475.</t>
  </si>
  <si>
    <t>552.</t>
  </si>
  <si>
    <t>168.</t>
  </si>
  <si>
    <t>245.</t>
  </si>
  <si>
    <t>322.</t>
  </si>
  <si>
    <t>399.</t>
  </si>
  <si>
    <t>476.</t>
  </si>
  <si>
    <t>553.</t>
  </si>
  <si>
    <t>169.</t>
  </si>
  <si>
    <t>246.</t>
  </si>
  <si>
    <t>323.</t>
  </si>
  <si>
    <t>400.</t>
  </si>
  <si>
    <t>477.</t>
  </si>
  <si>
    <t>554.</t>
  </si>
  <si>
    <t>170.</t>
  </si>
  <si>
    <t>247.</t>
  </si>
  <si>
    <t>324.</t>
  </si>
  <si>
    <t>401.</t>
  </si>
  <si>
    <t>478.</t>
  </si>
  <si>
    <t>555.</t>
  </si>
  <si>
    <t>171.</t>
  </si>
  <si>
    <t>248.</t>
  </si>
  <si>
    <t>325.</t>
  </si>
  <si>
    <t>402.</t>
  </si>
  <si>
    <t>479.</t>
  </si>
  <si>
    <t>556.</t>
  </si>
  <si>
    <t>172.</t>
  </si>
  <si>
    <t>249.</t>
  </si>
  <si>
    <t>326.</t>
  </si>
  <si>
    <t>403.</t>
  </si>
  <si>
    <t>480.</t>
  </si>
  <si>
    <t>557.</t>
  </si>
  <si>
    <t>173.</t>
  </si>
  <si>
    <t>250.</t>
  </si>
  <si>
    <t>327.</t>
  </si>
  <si>
    <t>404.</t>
  </si>
  <si>
    <t>481.</t>
  </si>
  <si>
    <t>558.</t>
  </si>
  <si>
    <t>174.</t>
  </si>
  <si>
    <t>251.</t>
  </si>
  <si>
    <t>328.</t>
  </si>
  <si>
    <t>405.</t>
  </si>
  <si>
    <t>482.</t>
  </si>
  <si>
    <t>559.</t>
  </si>
  <si>
    <t>175.</t>
  </si>
  <si>
    <t>252.</t>
  </si>
  <si>
    <t>329.</t>
  </si>
  <si>
    <t>406.</t>
  </si>
  <si>
    <t>483.</t>
  </si>
  <si>
    <t>560.</t>
  </si>
  <si>
    <t>176.</t>
  </si>
  <si>
    <t>253.</t>
  </si>
  <si>
    <t>330.</t>
  </si>
  <si>
    <t>407.</t>
  </si>
  <si>
    <t>484.</t>
  </si>
  <si>
    <t>561.</t>
  </si>
  <si>
    <t>177.</t>
  </si>
  <si>
    <t>254.</t>
  </si>
  <si>
    <t>331.</t>
  </si>
  <si>
    <t>408.</t>
  </si>
  <si>
    <t>485.</t>
  </si>
  <si>
    <t>562.</t>
  </si>
  <si>
    <t>101.</t>
  </si>
  <si>
    <t>178.</t>
  </si>
  <si>
    <t>255.</t>
  </si>
  <si>
    <t>332.</t>
  </si>
  <si>
    <t>409.</t>
  </si>
  <si>
    <t>486.</t>
  </si>
  <si>
    <t>563.</t>
  </si>
  <si>
    <t>102.</t>
  </si>
  <si>
    <t>179.</t>
  </si>
  <si>
    <t>256.</t>
  </si>
  <si>
    <t>333.</t>
  </si>
  <si>
    <t>410.</t>
  </si>
  <si>
    <t>487.</t>
  </si>
  <si>
    <t>564.</t>
  </si>
  <si>
    <t>103.</t>
  </si>
  <si>
    <t>180.</t>
  </si>
  <si>
    <t>257.</t>
  </si>
  <si>
    <t>334.</t>
  </si>
  <si>
    <t>411.</t>
  </si>
  <si>
    <t>488.</t>
  </si>
  <si>
    <t>565.</t>
  </si>
  <si>
    <t>104.</t>
  </si>
  <si>
    <t>181.</t>
  </si>
  <si>
    <t>258.</t>
  </si>
  <si>
    <t>335.</t>
  </si>
  <si>
    <t>412.</t>
  </si>
  <si>
    <t>489.</t>
  </si>
  <si>
    <t>566.</t>
  </si>
  <si>
    <t>105.</t>
  </si>
  <si>
    <t>182.</t>
  </si>
  <si>
    <t>259.</t>
  </si>
  <si>
    <t>336.</t>
  </si>
  <si>
    <t>413.</t>
  </si>
  <si>
    <t>490.</t>
  </si>
  <si>
    <t>567.</t>
  </si>
  <si>
    <t>106.</t>
  </si>
  <si>
    <t>183.</t>
  </si>
  <si>
    <t>260.</t>
  </si>
  <si>
    <t>337.</t>
  </si>
  <si>
    <t>414.</t>
  </si>
  <si>
    <t>491.</t>
  </si>
  <si>
    <t>568.</t>
  </si>
  <si>
    <t>107.</t>
  </si>
  <si>
    <t>184.</t>
  </si>
  <si>
    <t>261.</t>
  </si>
  <si>
    <t>338.</t>
  </si>
  <si>
    <t>415.</t>
  </si>
  <si>
    <t>492.</t>
  </si>
  <si>
    <t>569.</t>
  </si>
  <si>
    <t>108.</t>
  </si>
  <si>
    <t>185.</t>
  </si>
  <si>
    <t>262.</t>
  </si>
  <si>
    <t>339.</t>
  </si>
  <si>
    <t>416.</t>
  </si>
  <si>
    <t>493.</t>
  </si>
  <si>
    <t>570.</t>
  </si>
  <si>
    <t>109.</t>
  </si>
  <si>
    <t>186.</t>
  </si>
  <si>
    <t>263.</t>
  </si>
  <si>
    <t>340.</t>
  </si>
  <si>
    <t>417.</t>
  </si>
  <si>
    <t>494.</t>
  </si>
  <si>
    <t>571.</t>
  </si>
  <si>
    <t>110.</t>
  </si>
  <si>
    <t>187.</t>
  </si>
  <si>
    <t>264.</t>
  </si>
  <si>
    <t>341.</t>
  </si>
  <si>
    <t>418.</t>
  </si>
  <si>
    <t>495.</t>
  </si>
  <si>
    <t>572.</t>
  </si>
  <si>
    <t>111.</t>
  </si>
  <si>
    <t>188.</t>
  </si>
  <si>
    <t>265.</t>
  </si>
  <si>
    <t>342.</t>
  </si>
  <si>
    <t>419.</t>
  </si>
  <si>
    <t>496.</t>
  </si>
  <si>
    <t>573.</t>
  </si>
  <si>
    <t>112.</t>
  </si>
  <si>
    <t>189.</t>
  </si>
  <si>
    <t>266.</t>
  </si>
  <si>
    <t>343.</t>
  </si>
  <si>
    <t>420.</t>
  </si>
  <si>
    <t>497.</t>
  </si>
  <si>
    <t>574.</t>
  </si>
  <si>
    <t>113.</t>
  </si>
  <si>
    <t>190.</t>
  </si>
  <si>
    <t>267.</t>
  </si>
  <si>
    <t>344.</t>
  </si>
  <si>
    <t>421.</t>
  </si>
  <si>
    <t>498.</t>
  </si>
  <si>
    <t>575.</t>
  </si>
  <si>
    <t>114.</t>
  </si>
  <si>
    <t>191.</t>
  </si>
  <si>
    <t>268.</t>
  </si>
  <si>
    <t>345.</t>
  </si>
  <si>
    <t>422.</t>
  </si>
  <si>
    <t>499.</t>
  </si>
  <si>
    <t>576.</t>
  </si>
  <si>
    <t>115.</t>
  </si>
  <si>
    <t>192.</t>
  </si>
  <si>
    <t>269.</t>
  </si>
  <si>
    <t>346.</t>
  </si>
  <si>
    <t>423.</t>
  </si>
  <si>
    <t>500.</t>
  </si>
  <si>
    <t>577.</t>
  </si>
  <si>
    <t>116.</t>
  </si>
  <si>
    <t>193.</t>
  </si>
  <si>
    <t>270.</t>
  </si>
  <si>
    <t>347.</t>
  </si>
  <si>
    <t>424.</t>
  </si>
  <si>
    <t>501.</t>
  </si>
  <si>
    <t>578.</t>
  </si>
  <si>
    <t>MÓR VÁROSI ÖNKORMÁNYZAT KÖLTSÉGVETÉSI BEVÉTELEK ÖSSZESEN (I.+II.)</t>
  </si>
  <si>
    <t>117.</t>
  </si>
  <si>
    <t>194.</t>
  </si>
  <si>
    <t>271.</t>
  </si>
  <si>
    <t>348.</t>
  </si>
  <si>
    <t>425.</t>
  </si>
  <si>
    <t>502.</t>
  </si>
  <si>
    <t>579.</t>
  </si>
  <si>
    <t>118.</t>
  </si>
  <si>
    <t>195.</t>
  </si>
  <si>
    <t>272.</t>
  </si>
  <si>
    <t>349.</t>
  </si>
  <si>
    <t>426.</t>
  </si>
  <si>
    <t>503.</t>
  </si>
  <si>
    <t>580.</t>
  </si>
  <si>
    <t>119.</t>
  </si>
  <si>
    <t>196.</t>
  </si>
  <si>
    <t>273.</t>
  </si>
  <si>
    <t>350.</t>
  </si>
  <si>
    <t>427.</t>
  </si>
  <si>
    <t>504.</t>
  </si>
  <si>
    <t>581.</t>
  </si>
  <si>
    <t>120.</t>
  </si>
  <si>
    <t>197.</t>
  </si>
  <si>
    <t>274.</t>
  </si>
  <si>
    <t>351.</t>
  </si>
  <si>
    <t>428.</t>
  </si>
  <si>
    <t>505.</t>
  </si>
  <si>
    <t>582.</t>
  </si>
  <si>
    <t>121.</t>
  </si>
  <si>
    <t>198.</t>
  </si>
  <si>
    <t>275.</t>
  </si>
  <si>
    <t>352.</t>
  </si>
  <si>
    <t>429.</t>
  </si>
  <si>
    <t>506.</t>
  </si>
  <si>
    <t>583.</t>
  </si>
  <si>
    <t>122.</t>
  </si>
  <si>
    <t>199.</t>
  </si>
  <si>
    <t>276.</t>
  </si>
  <si>
    <t>353.</t>
  </si>
  <si>
    <t>430.</t>
  </si>
  <si>
    <t>507.</t>
  </si>
  <si>
    <t>584.</t>
  </si>
  <si>
    <t>123.</t>
  </si>
  <si>
    <t>200.</t>
  </si>
  <si>
    <t>277.</t>
  </si>
  <si>
    <t>354.</t>
  </si>
  <si>
    <t>431.</t>
  </si>
  <si>
    <t>508.</t>
  </si>
  <si>
    <t>585.</t>
  </si>
  <si>
    <t>124.</t>
  </si>
  <si>
    <t>201.</t>
  </si>
  <si>
    <t>278.</t>
  </si>
  <si>
    <t>355.</t>
  </si>
  <si>
    <t>432.</t>
  </si>
  <si>
    <t>509.</t>
  </si>
  <si>
    <t>586.</t>
  </si>
  <si>
    <t>125.</t>
  </si>
  <si>
    <t>202.</t>
  </si>
  <si>
    <t>279.</t>
  </si>
  <si>
    <t>356.</t>
  </si>
  <si>
    <t>433.</t>
  </si>
  <si>
    <t>510.</t>
  </si>
  <si>
    <t>587.</t>
  </si>
  <si>
    <t>MÓR VÁROSI ÖNKORMÁNYZAT BEVÉTELEK ÖSSZESEN (I.+II.+III.+IV.)</t>
  </si>
  <si>
    <t>126.</t>
  </si>
  <si>
    <t>203.</t>
  </si>
  <si>
    <t>280.</t>
  </si>
  <si>
    <t>357.</t>
  </si>
  <si>
    <t>434.</t>
  </si>
  <si>
    <t>511.</t>
  </si>
  <si>
    <t>588.</t>
  </si>
  <si>
    <t>127.</t>
  </si>
  <si>
    <t>204.</t>
  </si>
  <si>
    <t>281.</t>
  </si>
  <si>
    <t>358.</t>
  </si>
  <si>
    <t>435.</t>
  </si>
  <si>
    <t>512.</t>
  </si>
  <si>
    <t>589.</t>
  </si>
  <si>
    <t>107052 Házi segítségnyújtás</t>
  </si>
  <si>
    <t>128.</t>
  </si>
  <si>
    <t>205.</t>
  </si>
  <si>
    <t>282.</t>
  </si>
  <si>
    <t>359.</t>
  </si>
  <si>
    <t>436.</t>
  </si>
  <si>
    <t>513.</t>
  </si>
  <si>
    <t>590.</t>
  </si>
  <si>
    <t>129.</t>
  </si>
  <si>
    <t>206.</t>
  </si>
  <si>
    <t>283.</t>
  </si>
  <si>
    <t>360.</t>
  </si>
  <si>
    <t>437.</t>
  </si>
  <si>
    <t>514.</t>
  </si>
  <si>
    <t>591.</t>
  </si>
  <si>
    <t>130.</t>
  </si>
  <si>
    <t>207.</t>
  </si>
  <si>
    <t>284.</t>
  </si>
  <si>
    <t>361.</t>
  </si>
  <si>
    <t>438.</t>
  </si>
  <si>
    <t>515.</t>
  </si>
  <si>
    <t>592.</t>
  </si>
  <si>
    <t>131.</t>
  </si>
  <si>
    <t>208.</t>
  </si>
  <si>
    <t>285.</t>
  </si>
  <si>
    <t>362.</t>
  </si>
  <si>
    <t>439.</t>
  </si>
  <si>
    <t>516.</t>
  </si>
  <si>
    <t>593.</t>
  </si>
  <si>
    <t>132.</t>
  </si>
  <si>
    <t>209.</t>
  </si>
  <si>
    <t>286.</t>
  </si>
  <si>
    <t>363.</t>
  </si>
  <si>
    <t>440.</t>
  </si>
  <si>
    <t>517.</t>
  </si>
  <si>
    <t>594.</t>
  </si>
  <si>
    <t>133.</t>
  </si>
  <si>
    <t>210.</t>
  </si>
  <si>
    <t>287.</t>
  </si>
  <si>
    <t>364.</t>
  </si>
  <si>
    <t>441.</t>
  </si>
  <si>
    <t>518.</t>
  </si>
  <si>
    <t>595.</t>
  </si>
  <si>
    <t>134.</t>
  </si>
  <si>
    <t>211.</t>
  </si>
  <si>
    <t>288.</t>
  </si>
  <si>
    <t>365.</t>
  </si>
  <si>
    <t>442.</t>
  </si>
  <si>
    <t>519.</t>
  </si>
  <si>
    <t>596.</t>
  </si>
  <si>
    <t>135.</t>
  </si>
  <si>
    <t>212.</t>
  </si>
  <si>
    <t>289.</t>
  </si>
  <si>
    <t>366.</t>
  </si>
  <si>
    <t>443.</t>
  </si>
  <si>
    <t>520.</t>
  </si>
  <si>
    <t>597.</t>
  </si>
  <si>
    <t>136.</t>
  </si>
  <si>
    <t>213.</t>
  </si>
  <si>
    <t>290.</t>
  </si>
  <si>
    <t>367.</t>
  </si>
  <si>
    <t>444.</t>
  </si>
  <si>
    <t>521.</t>
  </si>
  <si>
    <t>598.</t>
  </si>
  <si>
    <t>137.</t>
  </si>
  <si>
    <t>214.</t>
  </si>
  <si>
    <t>291.</t>
  </si>
  <si>
    <t>368.</t>
  </si>
  <si>
    <t>445.</t>
  </si>
  <si>
    <t>522.</t>
  </si>
  <si>
    <t>599.</t>
  </si>
  <si>
    <t>138.</t>
  </si>
  <si>
    <t>215.</t>
  </si>
  <si>
    <t>292.</t>
  </si>
  <si>
    <t>369.</t>
  </si>
  <si>
    <t>446.</t>
  </si>
  <si>
    <t>523.</t>
  </si>
  <si>
    <t>600.</t>
  </si>
  <si>
    <t>139.</t>
  </si>
  <si>
    <t>216.</t>
  </si>
  <si>
    <t>293.</t>
  </si>
  <si>
    <t>370.</t>
  </si>
  <si>
    <t>447.</t>
  </si>
  <si>
    <t>524.</t>
  </si>
  <si>
    <t>601.</t>
  </si>
  <si>
    <t>140.</t>
  </si>
  <si>
    <t>217.</t>
  </si>
  <si>
    <t>294.</t>
  </si>
  <si>
    <t>371.</t>
  </si>
  <si>
    <t>448.</t>
  </si>
  <si>
    <t>525.</t>
  </si>
  <si>
    <t>602.</t>
  </si>
  <si>
    <t>141.</t>
  </si>
  <si>
    <t>218.</t>
  </si>
  <si>
    <t>295.</t>
  </si>
  <si>
    <t>372.</t>
  </si>
  <si>
    <t>449.</t>
  </si>
  <si>
    <t>526.</t>
  </si>
  <si>
    <t>603.</t>
  </si>
  <si>
    <t>142.</t>
  </si>
  <si>
    <t>219.</t>
  </si>
  <si>
    <t>296.</t>
  </si>
  <si>
    <t>373.</t>
  </si>
  <si>
    <t>450.</t>
  </si>
  <si>
    <t>527.</t>
  </si>
  <si>
    <t>604.</t>
  </si>
  <si>
    <t>143.</t>
  </si>
  <si>
    <t>220.</t>
  </si>
  <si>
    <t>297.</t>
  </si>
  <si>
    <t>374.</t>
  </si>
  <si>
    <t>451.</t>
  </si>
  <si>
    <t>528.</t>
  </si>
  <si>
    <t>605.</t>
  </si>
  <si>
    <t>144.</t>
  </si>
  <si>
    <t>221.</t>
  </si>
  <si>
    <t>298.</t>
  </si>
  <si>
    <t>375.</t>
  </si>
  <si>
    <t>452.</t>
  </si>
  <si>
    <t>529.</t>
  </si>
  <si>
    <t>606.</t>
  </si>
  <si>
    <t>145.</t>
  </si>
  <si>
    <t>222.</t>
  </si>
  <si>
    <t>299.</t>
  </si>
  <si>
    <t>376.</t>
  </si>
  <si>
    <t>453.</t>
  </si>
  <si>
    <t>530.</t>
  </si>
  <si>
    <t>607.</t>
  </si>
  <si>
    <t>146.</t>
  </si>
  <si>
    <t>223.</t>
  </si>
  <si>
    <t>300.</t>
  </si>
  <si>
    <t>377.</t>
  </si>
  <si>
    <t>454.</t>
  </si>
  <si>
    <t>531.</t>
  </si>
  <si>
    <t>608.</t>
  </si>
  <si>
    <t>147.</t>
  </si>
  <si>
    <t>224.</t>
  </si>
  <si>
    <t>301.</t>
  </si>
  <si>
    <t>378.</t>
  </si>
  <si>
    <t>455.</t>
  </si>
  <si>
    <t>532.</t>
  </si>
  <si>
    <t>609.</t>
  </si>
  <si>
    <t>148.</t>
  </si>
  <si>
    <t>225.</t>
  </si>
  <si>
    <t>302.</t>
  </si>
  <si>
    <t>379.</t>
  </si>
  <si>
    <t>456.</t>
  </si>
  <si>
    <t>533.</t>
  </si>
  <si>
    <t>610.</t>
  </si>
  <si>
    <t>MÓR VÁROSI ÖNKORMÁNYZAT KÖLTSÉGVETÉSI KIADÁSOK ÖSSZESEN (I.+II.)</t>
  </si>
  <si>
    <t>149.</t>
  </si>
  <si>
    <t>226.</t>
  </si>
  <si>
    <t>303.</t>
  </si>
  <si>
    <t>380.</t>
  </si>
  <si>
    <t>457.</t>
  </si>
  <si>
    <t>534.</t>
  </si>
  <si>
    <t>611.</t>
  </si>
  <si>
    <t>150.</t>
  </si>
  <si>
    <t>227.</t>
  </si>
  <si>
    <t>304.</t>
  </si>
  <si>
    <t>381.</t>
  </si>
  <si>
    <t>458.</t>
  </si>
  <si>
    <t>535.</t>
  </si>
  <si>
    <t>612.</t>
  </si>
  <si>
    <t>151.</t>
  </si>
  <si>
    <t>228.</t>
  </si>
  <si>
    <t>305.</t>
  </si>
  <si>
    <t>382.</t>
  </si>
  <si>
    <t>459.</t>
  </si>
  <si>
    <t>536.</t>
  </si>
  <si>
    <t>613.</t>
  </si>
  <si>
    <t>152.</t>
  </si>
  <si>
    <t>229.</t>
  </si>
  <si>
    <t>306.</t>
  </si>
  <si>
    <t>383.</t>
  </si>
  <si>
    <t>460.</t>
  </si>
  <si>
    <t>537.</t>
  </si>
  <si>
    <t>614.</t>
  </si>
  <si>
    <t>153.</t>
  </si>
  <si>
    <t>230.</t>
  </si>
  <si>
    <t>307.</t>
  </si>
  <si>
    <t>384.</t>
  </si>
  <si>
    <t>461.</t>
  </si>
  <si>
    <t>538.</t>
  </si>
  <si>
    <t>615.</t>
  </si>
  <si>
    <t>154.</t>
  </si>
  <si>
    <t>231.</t>
  </si>
  <si>
    <t>308.</t>
  </si>
  <si>
    <t>385.</t>
  </si>
  <si>
    <t>462.</t>
  </si>
  <si>
    <t>539.</t>
  </si>
  <si>
    <t>616.</t>
  </si>
  <si>
    <t>MÓR VÁROSI ÖNKORMÁNYZAT KIADÁSOK ÖSSZESEN (I.+II.+III.+IV.)</t>
  </si>
  <si>
    <t>MÓRI POLGÁRMESTERI HIVATAL 2017 ÉVI KÖLTSÉGVETÉSE ELŐIRÁNYZAT-CSOPORTOK, KIEMELT ELŐIRÁNYZATOK SZERINTI BONTÁSBAN</t>
  </si>
  <si>
    <t>013350 Az önkormányzati vagyonnal való gazdálkodással kapcsolatos feladatok</t>
  </si>
  <si>
    <t>013360 Más szerv részére végzett pénzügyi-gazdálkodási, üzemeltetési, egyéb szolgáltatások</t>
  </si>
  <si>
    <t>016020 Országos és helyi népszavazással kapcsolatos tevékenységek</t>
  </si>
  <si>
    <t>016030 Állampolgársági ügyek</t>
  </si>
  <si>
    <t>062010 Településfejlesztés igazgatása</t>
  </si>
  <si>
    <t>105010 Munkanélküli aktív korúak ellátása</t>
  </si>
  <si>
    <t>POLGÁRMESTERI HIVATAL ÖSSZESEN</t>
  </si>
  <si>
    <t>MÓRI POLGÁRMESTERI HIVATAL KÖLTSÉGVETÉSI BEVÉTELEK ÖSSZESEN (I.+II.)</t>
  </si>
  <si>
    <t>Hitel-, kölcsönfelvétel államháztartáson kívülről</t>
  </si>
  <si>
    <t>Likviditási célú hitelek, kölcsönök felvétele pénzügyi vállalkozástól</t>
  </si>
  <si>
    <t xml:space="preserve">IV. </t>
  </si>
  <si>
    <t>Függő, átfutó bevételek</t>
  </si>
  <si>
    <t>MÓRI POLGÁRMESTERI HIVATAL BEVÉTELEK ÖSSZESEN (I.+II.+III.+IV.)</t>
  </si>
  <si>
    <t>016010 Országgyűlési, önkormányzati és európai parlamenti képviselőválasztásokhoz kapcsolódó tevékenységek</t>
  </si>
  <si>
    <t>MÓRI POLGÁRMESTERI HIVATAL KÖLTSÉGVETÉSI KIADÁSOK ÖSSZESEN (I.+II.)</t>
  </si>
  <si>
    <t>Hiteltörlesztés államháztartáson kívülre</t>
  </si>
  <si>
    <t>MÓRI POLGÁRMESTERI HIVATAL KIADÁSOK ÖSSZESEN (I.+II.+III.+IV.)</t>
  </si>
  <si>
    <t>MÓR VÁROSI ÖNKORMÁNYZAT ELLÁTÓ KÖZPONTJA 2017 ÉVI KÖLTSÉGVETÉSE ELŐIRÁNYZAT-CSOPORTOK, KIEMELT ELŐIRÁNYZATOK SZERINTI BONTÁSBAN</t>
  </si>
  <si>
    <t>091220 Köznevelési intézmény 1-4. évfolyamán tanulók nevelésével, oktatásával összefüggő működtetési feladatok</t>
  </si>
  <si>
    <t>091250 Alapfokú művészetok-tatással összefüggő működtetési feladatok</t>
  </si>
  <si>
    <t>096015 Gyermekétkeztetés köznevelési intézményben</t>
  </si>
  <si>
    <t>096025 Munkahelyi étkeztetés köznevelési intézményben</t>
  </si>
  <si>
    <t>104037 Intézményen kívüli gyermekét-keztetés</t>
  </si>
  <si>
    <t>900090 Vállalkozási tevékenysé-gek kiadásai és bevételei</t>
  </si>
  <si>
    <t>MVÖ ELLÁTÓ KÖZPONTJA ÖSSZESEN</t>
  </si>
  <si>
    <t>MVÖ ELLÁTÓ KÖZPONTJA KÖLTSÉGVETÉSI BEVÉTELEK ÖSSZESEN (I.+II.)</t>
  </si>
  <si>
    <t>MVÖ ELLÁTÓ KÖZPONTJA BEVÉTELEK ÖSSZESEN (I.+II.+III.+IV.)</t>
  </si>
  <si>
    <t>MVÖ ELLÁTÓ KÖZPONTJA KÖLTSÉGVETÉSI KIADÁSOK ÖSSZESEN (I.+II.)</t>
  </si>
  <si>
    <t>MVÖ ELLÁTÓ KÖZPONTJA KIADÁSOK ÖSSZESEN (I.+II.+III.+IV.)</t>
  </si>
  <si>
    <t>MÓRI PITYPANG ÓVODA 2017 ÉVI KÖLTSÉGVETÉSE ELŐIRÁNYZAT-CSOPORTOK, KIEMELT ELŐIRÁNYZATOK SZERINTI BONTÁSBAN</t>
  </si>
  <si>
    <t>091110 Óvodai nevelés, ellátás szakmai feladatai</t>
  </si>
  <si>
    <t>091120 Sajátos nevelési igényű gyermekek óvodai nevelésének, ellátásának szakmai feladatai</t>
  </si>
  <si>
    <t>091130 Nemzetiségi óvodai nevelés, ellátás szakmai feladatai</t>
  </si>
  <si>
    <t>096025 Munkahelyi étkeztetés</t>
  </si>
  <si>
    <t>098021 Pedagógiai szakszolgáltató tevékenység szakmai feladatai</t>
  </si>
  <si>
    <t>098022 Pedagógiai szakszolgáltató tevékenység működtetési feladatai</t>
  </si>
  <si>
    <t>MÓRI PITYPANG ÓVODA ÖSSZESEN</t>
  </si>
  <si>
    <t>MÓRI PITYPANG ÓVODA KÖLTSÉGVETÉSI BEVÉTELEK ÖSSZESEN (I.+II.)</t>
  </si>
  <si>
    <t>MÓRI PITYPANG ÓVODA BEVÉTELEK ÖSSZESEN (I.+II.+III.+IV.)</t>
  </si>
  <si>
    <t>MÓRI PITYPANG ÓVODA KÖLTSÉGVETÉSI KIADÁSOK ÖSSZESEN (I.+II.)</t>
  </si>
  <si>
    <t>MÓRI PITYPANG ÓVODA KIADÁSOK ÖSSZESEN (I.+II.+III.+IV.)</t>
  </si>
  <si>
    <t>MÓRI NAPSUGÁR ÓVODA 2017 ÉVI KÖLTSÉGVETÉSE ELŐIRÁNYZAT-CSOPORTOK, KIEMELT ELŐIRÁNYZATOK SZERINTI BONTÁSBAN</t>
  </si>
  <si>
    <t>MÓRI NAPSUGÁR ÓVODA ÖSSZESEN</t>
  </si>
  <si>
    <t>MÓRI NAPSUGÁR ÓVODA KÖLTSÉGVETÉSI BEVÉTELEK ÖSSZESEN (I.+II.)</t>
  </si>
  <si>
    <t>MÓRI NAPSUGÁR ÓVODA BEVÉTELEK ÖSSZESEN (I.+II.+III.+IV.)</t>
  </si>
  <si>
    <t>MÓRI NAPSUGÁR ÓVODA KÖLTSÉGVETÉSI KIADÁSOK ÖSSZESEN (I.+II.)</t>
  </si>
  <si>
    <t>MÓRI NAPSUGÁR ÓVODA KIADÁSOK ÖSSZESEN (I.+II.+III.+IV.)</t>
  </si>
  <si>
    <t>NEFELEJCS BÖLCSŐDE 2017 ÉVI KÖLTSÉGVETÉSE ELŐIRÁNYZAT-CSOPORTOK, KIEMELT ELŐIRÁNYZATOK SZERINTI BONTÁSBAN</t>
  </si>
  <si>
    <t>104031 Gyermekek bölcsődei ellátása</t>
  </si>
  <si>
    <t xml:space="preserve">104035 Gyermekétkeztetés bölcsődében </t>
  </si>
  <si>
    <t xml:space="preserve">104036 Munkahelyi étkeztetés bölcsődében </t>
  </si>
  <si>
    <t>NEFELEJCS BÖLCSŐDE ÖSSZESEN</t>
  </si>
  <si>
    <t>NEFELEJCS BÖLCSŐDE KÖLTSÉGVETÉSI BEVÉTELEK ÖSSZESEN (I.+II.)</t>
  </si>
  <si>
    <t>NEFELEJCS BÖLCSŐDE BEVÉTELEK ÖSSZESEN (I.+II.+III.+IV.)</t>
  </si>
  <si>
    <t>NEFELEJCS BÖLCSŐDE KÖLTSÉGVETÉSI KIADÁSOK ÖSSZESEN (I.+II.)</t>
  </si>
  <si>
    <t>NEFELEJCS BÖLCSŐDE KIADÁSOK ÖSSZESEN (I.+II.+III.+IV.)</t>
  </si>
  <si>
    <t>LAMBERG-KASTÉLY KULTURÁLIS KÖZPONT 2017 ÉVI KÖLTSÉGVETÉSE ELŐIRÁNYZAT-CSOPORTOK, KIEMELT ELŐIRÁNYZATOK SZERINTI BONTÁSBAN</t>
  </si>
  <si>
    <t>082042 Könyvtári állomány gyarapítása, nyilvántartása</t>
  </si>
  <si>
    <t>082043 Könyvtári állomány feltárása, megőrzése, védelme</t>
  </si>
  <si>
    <t>082044 Könyvtári szolgáltatások</t>
  </si>
  <si>
    <t>082063 Múzeumi kiállítási tevékenység</t>
  </si>
  <si>
    <t>082092 Közművelődés - hagyományos közösségi kulturális értékek gondozása</t>
  </si>
  <si>
    <t>900090 Vállalkozási tevékenységek kiadásai és bevételei</t>
  </si>
  <si>
    <t>LAMBERG-KASTÉLY KULTURÁLIS KÖZPONT ÖSSZESEN</t>
  </si>
  <si>
    <t>LAMBERG-KASTÉLY KULTURÁLIS KÖZPONT KÖLTSÉGVETÉSI BEVÉTELEK ÖSSZESEN (I.+II.)</t>
  </si>
  <si>
    <t>LAMBERG-KASTÉLY KULTURÁLIS KÖZPONT BEVÉTELEK ÖSSZESEN (I.+II.+III.+IV.)</t>
  </si>
  <si>
    <t>LAMBERG-KASTÉLY KULTURÁLIS KÖZPONT KÖLTSÉGVETÉSI KIADÁSOK ÖSSZESEN (I.+II.)</t>
  </si>
  <si>
    <t>LAMBERG-KASTÉLY KULTURÁLIS KÖZPONT KIADÁSOK ÖSSZESEN (I.+II.+III.+IV.)</t>
  </si>
  <si>
    <t>MÓR VÁROSI ÖNKORMÁNYZAT 2017 ÉVI KONSZOLIDÁLT KÖLTSÉGVETÉSE KÖTELEZŐ FELADATOK, ÖNKÉNT VÁLLALT FELADATOK, ÁLLAMI (ÁLLAMIGAZGATÁSI) FELADATOK BONTÁSBAN</t>
  </si>
  <si>
    <t>KÖTELEZŐ FELADATOK</t>
  </si>
  <si>
    <t>ÖNKÉNT VÁLLALT FELADATOK</t>
  </si>
  <si>
    <t>Település-fejlesztés, település-rendezés</t>
  </si>
  <si>
    <t>Település-üzemeltetés (köztemetők, közvilágítás, közutak, közparkok, parkolók és egyéb közterületek kialakítása és fenntartása)</t>
  </si>
  <si>
    <t>Környezet-egészségügy (közisztaság, környezet tisztaság biztosítása, rovar- és rágcsálóirtás), hulladékgazdálkodás</t>
  </si>
  <si>
    <t>Óvodai ellátás</t>
  </si>
  <si>
    <t>Kulturális szolgáltatás (nyilvános könyvtári ellátás biztosítása, kulturális örökség helyi védelme, helyi közművelő-dés támogatása)</t>
  </si>
  <si>
    <t>Szociális, gyermekjóléti szolgáltatások és ellátások</t>
  </si>
  <si>
    <t>Lakás- és helyiség-gazdálkodás</t>
  </si>
  <si>
    <t>Hajléktalan személyek ellátása és rehabilitációja</t>
  </si>
  <si>
    <t>Helyi környezet- és természet-védelem, vízgazdálko-dás, vízkárelhárítás</t>
  </si>
  <si>
    <t>Honvédelem, polgári védelem, katasztrófa-védelem, helyi közfoglalkoz-tatás</t>
  </si>
  <si>
    <t>Helyi adóval, gazdaság-szervezéssel és a turizmussal kapcsolatos feladatok</t>
  </si>
  <si>
    <t>Sport, ifjúsági ügyek</t>
  </si>
  <si>
    <t>Helyi közösségi közlekedés biztosítása</t>
  </si>
  <si>
    <t>Lakásfenntar-tással, lakhatással összefüggő ellátások, önkormányzati segélyezés</t>
  </si>
  <si>
    <t>Kötelező feladatok összesen</t>
  </si>
  <si>
    <t>Önkormányzati tulajdonú gazdasági társaságok fenntartása és működtetése</t>
  </si>
  <si>
    <t>Városi elismerő és kitüntető címek adományozása, városi rendezvények megtartása</t>
  </si>
  <si>
    <t>Egyházak, sport- és civil szervezetek támogatása, közalapítvá-nyok fenntartása, az egészségügyi alapellátáshoz biztosított külön támogatás, alapító tagként a TDM szervezet működtetésé-hez való hozzájárulás</t>
  </si>
  <si>
    <t>Felsőoktatási ösztöndíjak, iskolatej, HPV oltás biztosítása, ROTA vírus elleni védőoltás, úszásoktatás-hoz való hozzájárulás</t>
  </si>
  <si>
    <t>Fiatal házasok első lakáshoz jutásának támogatása, köztisztviselői lakásvásárlás támogatása, adósságkeze-lési szolgáltatás</t>
  </si>
  <si>
    <t>Helyi védelem alá helyezett épületek felújításához történő hozzájárulás</t>
  </si>
  <si>
    <t>Önként vállalt feladatok összesen</t>
  </si>
  <si>
    <t>Helyi környezet- és természet-védelem, vízgazdálkodás, vízkárelhárítás</t>
  </si>
  <si>
    <t>IV.</t>
  </si>
  <si>
    <t>Függő, átfutó, kiegyenlítő kiadások</t>
  </si>
  <si>
    <t>CÉLTARTALÉKOK ÉS ÁLTALÁNOS TARTALÉK</t>
  </si>
  <si>
    <t xml:space="preserve"> </t>
  </si>
  <si>
    <t xml:space="preserve">Céltartalékok  </t>
  </si>
  <si>
    <t>2017. évi előirányzat</t>
  </si>
  <si>
    <t>Évközi normatíva lemondás</t>
  </si>
  <si>
    <t>Intézményi tartalék</t>
  </si>
  <si>
    <t>Iparűzési adó</t>
  </si>
  <si>
    <t>Közfoglalkoztatás önerő céltartalék</t>
  </si>
  <si>
    <t>Fejlesztési célú</t>
  </si>
  <si>
    <t>Panelprogram forrás elkülönítés</t>
  </si>
  <si>
    <t>Környezetvédelmi alap</t>
  </si>
  <si>
    <t>Kert utcai ingatlanok közművesítése, útalap építés</t>
  </si>
  <si>
    <t>Fejlesztési céltartalék</t>
  </si>
  <si>
    <t>Pályázati önerő 2017 fejlesztési céltartalék</t>
  </si>
  <si>
    <t>Céltartalékok összesen</t>
  </si>
  <si>
    <t>Általános tartalékok összesen</t>
  </si>
  <si>
    <t>TARTALÉKOK ÖSSZESEN</t>
  </si>
  <si>
    <t>Mór Városi Önkormányzat 2017. évi konszolidált felhalmozási költségvetése és annak finanszírozása</t>
  </si>
  <si>
    <t xml:space="preserve">kiemelt előirányzatok, azon belül kormányzati funkció, feladat bontásban, </t>
  </si>
  <si>
    <t xml:space="preserve">elkülönítetten az európai uniós forrásból finanszírozott támogatással megvalósuló programok, projektek kiadásait, </t>
  </si>
  <si>
    <t>valamint az önkormányzat ilyen projekthez történő hozzájárulását</t>
  </si>
  <si>
    <t>Beruházások, felújítások, támogatás értékű felhalmozási kiadások, felhalmozási célú pénzeszközátadások</t>
  </si>
  <si>
    <t>Pénzma-radványból</t>
  </si>
  <si>
    <t>EU támogatás</t>
  </si>
  <si>
    <t>Fejlesztési bevételből</t>
  </si>
  <si>
    <t>Működési bevételből</t>
  </si>
  <si>
    <t>Összesen</t>
  </si>
  <si>
    <t>finanszírozott fejlesztések</t>
  </si>
  <si>
    <t>Áthúzódó</t>
  </si>
  <si>
    <t>2017. évi</t>
  </si>
  <si>
    <t>Beruházások</t>
  </si>
  <si>
    <t>Önkormányzatok és önkormányzati hivatalok jogalkotó és általános igazgatási tevékenysége (011130)</t>
  </si>
  <si>
    <t>ASP központhoz való csatlakozással kapcsolatos eszközbeszerzések</t>
  </si>
  <si>
    <t>TOP-5.2.1-15 Árkipuszta társadalmi együttműködés erősítése</t>
  </si>
  <si>
    <t>Köztemető-fenntartás és -működtetés (013320)</t>
  </si>
  <si>
    <t>Kálvária temető ravatalozó építés</t>
  </si>
  <si>
    <t>Homoki temető, Kálvária temető kerítés építés</t>
  </si>
  <si>
    <t>Urnafal építés</t>
  </si>
  <si>
    <t>Járdaépítés az épület körül és az urnafalak között</t>
  </si>
  <si>
    <t>Az önkormányzati vagyonnal való gazdálkodással kapcsolatos feladatok (013350)</t>
  </si>
  <si>
    <t>Kis értékű eszközbeszerzés</t>
  </si>
  <si>
    <t>Ingatlan vásárlások</t>
  </si>
  <si>
    <t>Posta akadálymentesítése</t>
  </si>
  <si>
    <t>Intézményi kis összegű beruházások</t>
  </si>
  <si>
    <t>Piac udvar víz mérősítés</t>
  </si>
  <si>
    <t>Városközpont légvezeték hálózat átépítés</t>
  </si>
  <si>
    <t>Barnamezős területek rehabilitációja</t>
  </si>
  <si>
    <t>2381/1 hrsz-ú ingatlan megvásárlása</t>
  </si>
  <si>
    <t>Arculati kézikönyv és településképi rendelet elkészítése</t>
  </si>
  <si>
    <t>Kiemelt állami és önkormányzati rendezvények (016080)</t>
  </si>
  <si>
    <t>Hosszabb időtartamú közfoglalkoztatás (041233)</t>
  </si>
  <si>
    <t>Zrínyi u. 36. sz. alatti ingatlannál kazán- és aprítéktároló építése</t>
  </si>
  <si>
    <t>Út, autópálya építés (045120)</t>
  </si>
  <si>
    <t>Forgalombiztonsági beavatkozások</t>
  </si>
  <si>
    <t>Mór út és járdaépítés</t>
  </si>
  <si>
    <t>Külterületi utak stabilizálása mart aszfalttal</t>
  </si>
  <si>
    <t>Piac üzemeltetése (047120)</t>
  </si>
  <si>
    <t>TOP-2.1.2-15 zöldváros kialakítása</t>
  </si>
  <si>
    <t>Turizmusfejlesztési támogatások és tevékenységek (047320)</t>
  </si>
  <si>
    <t>Lamberg pince felújítása</t>
  </si>
  <si>
    <t>Nem veszélyes (települési) hulladék vegyes (ömlesztett) begyüjtése, szállítása, átrakása (051030)</t>
  </si>
  <si>
    <t>Szennyvíz gyűjtése, tisztítása, elhelyezése (052020)</t>
  </si>
  <si>
    <t>Gerincvezeték kiépítése és szennyvízátemelő berendezések beszerzése</t>
  </si>
  <si>
    <t>Településfejlesztés igazgatása (062010)</t>
  </si>
  <si>
    <t>Településrendezési Terv felülvizsgálata</t>
  </si>
  <si>
    <t>Víztermelés, -kezelés, -ellátás (063080)</t>
  </si>
  <si>
    <t>Ivóvíz bérleti díj terhére megvalósítható beruházás</t>
  </si>
  <si>
    <t>Gördülő Fejlesztési Terv szerinti beruházás</t>
  </si>
  <si>
    <t>Zrínyi u. végén lévő ingatlan ivóvíz ellátása</t>
  </si>
  <si>
    <t>TOP-2.1.3-15 Mór város belterületi vízrendezése</t>
  </si>
  <si>
    <t>Közvilágítás (064010)</t>
  </si>
  <si>
    <t>Városi lámpahely bővítés</t>
  </si>
  <si>
    <t>Velegi úti iparterület közvilágítás bővítés I. ütem</t>
  </si>
  <si>
    <t>Hálózati csatlakozási díj</t>
  </si>
  <si>
    <t>Zöldterület-kezelés (066010)</t>
  </si>
  <si>
    <t>Intézményi játszóterek szabványosítása</t>
  </si>
  <si>
    <t>Trianoni emlékmű pályázati önerő</t>
  </si>
  <si>
    <t>Háziorvosi alapellátás (072111)</t>
  </si>
  <si>
    <t>TOP-4.1.1-15 Eü. alapellátás fejlesztése Móron</t>
  </si>
  <si>
    <t>Család és nővédelmi egészségügyi gondozás (074031)</t>
  </si>
  <si>
    <t>Kis értékű informatikai eszköz beszerzés</t>
  </si>
  <si>
    <t>Sportlétesítmények, edzőtáborok működtetése és fejlesztése (081030)</t>
  </si>
  <si>
    <t>Futópálya, távolugró gödör, lőtér, kapu, szervízút kialakítása</t>
  </si>
  <si>
    <t>Szabadidős park, fürdő és strandszolgáltatás (081061)</t>
  </si>
  <si>
    <t>Kültéri fitnesspark létesítése</t>
  </si>
  <si>
    <t>Óvodai nevelés, ellátás működtetési feladatai (091140)</t>
  </si>
  <si>
    <t>Meseház Óvoda bővítése (tornaszoba építés)</t>
  </si>
  <si>
    <t>Köznevelési intézmény 1-4. évfolyamán tanulók nevelésével, oktatásával összefüggő működtetési feladatok (091220)</t>
  </si>
  <si>
    <t>Petőfi Iskola új épület építése</t>
  </si>
  <si>
    <t>Petőfi Iskola étkező bővítése</t>
  </si>
  <si>
    <t>Idősek nappali ellátása (102031)</t>
  </si>
  <si>
    <t>TOP-4.2.1-15 Szociális Alapszolgáltatási Központ fejlesztése</t>
  </si>
  <si>
    <t>Felújítások</t>
  </si>
  <si>
    <t>Kálvária temető szoborcsoport felújítása, Kálvária domb és keresztek felújítása</t>
  </si>
  <si>
    <t>Luzsénszky kripta felújítása</t>
  </si>
  <si>
    <t>Kálvária dombfal felújítása statikai és építészeti terv szerint</t>
  </si>
  <si>
    <t>Bérlakás és nem lakáscélú helyiségek felújítása (Mór-Holding Kft.)</t>
  </si>
  <si>
    <t>Intézményi épület felújítások tervezési költségei</t>
  </si>
  <si>
    <t>Intézményi kis összegű felújítások</t>
  </si>
  <si>
    <t>Volán faház áthelyezése</t>
  </si>
  <si>
    <t>TOP-3.2.1-15 Zrínyi u. 36. épületeinek energetikai korszerűsítése</t>
  </si>
  <si>
    <t>Mór út és járdaépítés, felújítás</t>
  </si>
  <si>
    <t>Tervkészítések</t>
  </si>
  <si>
    <t>Parkoló, garázs üzemeltetése, fenntartása (045170)</t>
  </si>
  <si>
    <t>Cserhát utcai garázssor felújítása</t>
  </si>
  <si>
    <t>Szennyvíztelep felújítása</t>
  </si>
  <si>
    <t>Szent János szobor felújítása, áthelyezése</t>
  </si>
  <si>
    <t>Város területén feszületek felújítása</t>
  </si>
  <si>
    <t>Közművelődés-, hagyományos közösségi kulturális értékek gondozása (082092)</t>
  </si>
  <si>
    <t>TOP-3.2.1-15 Lovarda u. 5. épületének energetikai korszerűsítése</t>
  </si>
  <si>
    <t>Lamberg-kastély turisztikai attrakció fejlesztése szabálytalanság miatti visszafizetés</t>
  </si>
  <si>
    <t>Autóbusz pályaudvar rekonstrukció szabálytalanság miatti visszafizetés</t>
  </si>
  <si>
    <t>Mór-Holding Kft. eszközbeszerzés támogatása</t>
  </si>
  <si>
    <t>Látó-hegyi tavak felújításának támogatása</t>
  </si>
  <si>
    <t>Város-, községgazdálkodási egyéb szolgáltatások (066020)</t>
  </si>
  <si>
    <t>Helyi védettség alatt lévő épületek felújításának támogatása</t>
  </si>
  <si>
    <t>Panelfelújítás - önkormányzati támogatás</t>
  </si>
  <si>
    <t>Hagyományos technológiával épült ingatlanok felújításának támogatása</t>
  </si>
  <si>
    <t>Sportfejlesztési program támogatása Móri SE</t>
  </si>
  <si>
    <t>Televízió-műsor szolgáltatása és támogatása</t>
  </si>
  <si>
    <t>Mór Városi Televízió Nonprofit Kft kábelrendszer cseréjére</t>
  </si>
  <si>
    <t>Egyházak közösségi és hitéleti tevékenységének támogatása (084040)</t>
  </si>
  <si>
    <t>Katolikus egyház Plébánia templom lépcsőfelújítás és korlát építés támogatása</t>
  </si>
  <si>
    <t>Lakáshoz jutást segítő támogatások (061030)</t>
  </si>
  <si>
    <t>Első lakáshoz jutók támogatása</t>
  </si>
  <si>
    <t>Köztisztviselői lakásvásárlási hitel</t>
  </si>
  <si>
    <t>Móri SE visszatérítendő felhalmozási célú támogatás</t>
  </si>
  <si>
    <t>Fejlesztési célú céltartalékok</t>
  </si>
  <si>
    <t>Intézmények</t>
  </si>
  <si>
    <t>Móri Polgárnesteri Hivatal</t>
  </si>
  <si>
    <t>Bútor beszerzés</t>
  </si>
  <si>
    <t>Informatikai beszerzések</t>
  </si>
  <si>
    <t>Faház vásárlás (Komárom)</t>
  </si>
  <si>
    <t>Személyautó beszerzés</t>
  </si>
  <si>
    <t>Móri Pitypang Óvoda</t>
  </si>
  <si>
    <t>Mór Városi Önkormányzat Ellátó Központja</t>
  </si>
  <si>
    <t>Móri Napsugár Óvoda</t>
  </si>
  <si>
    <t>Nefelejcs Bölcsőde</t>
  </si>
  <si>
    <t>Lamberg-kastély Kulturális Központ</t>
  </si>
  <si>
    <t>Érdekeltségnövelő pályázat eszközbeszerzés</t>
  </si>
  <si>
    <t>Összesen:</t>
  </si>
  <si>
    <t>Végösszesen:</t>
  </si>
  <si>
    <t>Sor-
szám</t>
  </si>
  <si>
    <t>Támogatott szervezet neve</t>
  </si>
  <si>
    <t>Támogatás célja</t>
  </si>
  <si>
    <t>Működési célú támogatás összege</t>
  </si>
  <si>
    <t>Felhalmozási célú támogatás összege</t>
  </si>
  <si>
    <t xml:space="preserve">
Fejér Megyei Gárdonyi Géza Óvoda, Általános Iskola, Speciális Szakiskola és Egységes Gyógypedagógiai Módszertani Intézmény
</t>
  </si>
  <si>
    <t>Uszodabérletek vásárlásának támogatása</t>
  </si>
  <si>
    <t>Fejér Megyei Katasztrófavédelmi Önsegélyező Társulás</t>
  </si>
  <si>
    <t>Működési támogatás</t>
  </si>
  <si>
    <t>Fejér Megyei Szent György Kórház</t>
  </si>
  <si>
    <t>Emberi Erőforrás Támogatáskezelő</t>
  </si>
  <si>
    <t>Bursa Hungarica ösztöndíj</t>
  </si>
  <si>
    <t>Móri Rendőrkapitányság</t>
  </si>
  <si>
    <t>Móri Többcélú Kistérségi Társulás</t>
  </si>
  <si>
    <t>Óvoda működtetés támogatása</t>
  </si>
  <si>
    <t>Hajléktalan Szálló működési támogatása</t>
  </si>
  <si>
    <t>Nagytérségi hulladékgazdálkodás</t>
  </si>
  <si>
    <t>2017. évi hozzájárulás</t>
  </si>
  <si>
    <t xml:space="preserve">Szociális Alapszolgáltatási Központ </t>
  </si>
  <si>
    <t>Működési támogatás/ idősek nappali ellátása</t>
  </si>
  <si>
    <t>Működési támogatás/ család- és gyermekjóléti szolgáltatások</t>
  </si>
  <si>
    <t>Működési támogatás/ család- és gyermekjóléti központ</t>
  </si>
  <si>
    <t>Működési támogatás/ szociális étkeztetés</t>
  </si>
  <si>
    <t>Működési támogatás/ házi segítségnyújtás</t>
  </si>
  <si>
    <t>Központi költségvetés</t>
  </si>
  <si>
    <t>Közfoglalkoztatási támogatás visszafizetése</t>
  </si>
  <si>
    <t>"Mór Város Sportjáért" Közalapítvány</t>
  </si>
  <si>
    <t>Civil szervezetek (kérelem alapján)</t>
  </si>
  <si>
    <t>Bornapi rendezvények támogatása</t>
  </si>
  <si>
    <t>Háziorvosok és házi gyermekorvosok</t>
  </si>
  <si>
    <t>Praxistámogatás</t>
  </si>
  <si>
    <t>Kérelem alapján</t>
  </si>
  <si>
    <t>Panelfelújítás támogatása</t>
  </si>
  <si>
    <t>Sportcélú feladatok támogatása</t>
  </si>
  <si>
    <t>Középnyugat-magyarországi Közlekedési Központ Zrt.</t>
  </si>
  <si>
    <t>Veszteségfinanszírozás</t>
  </si>
  <si>
    <t>2017. évi működési támogatás</t>
  </si>
  <si>
    <t>Közművelődési Közalapítvány</t>
  </si>
  <si>
    <t>Mór Városi Sportegyesület</t>
  </si>
  <si>
    <t>Sportfejlesztési program támogatása</t>
  </si>
  <si>
    <t>Mór Városi Televízió Nonprofit Kft.</t>
  </si>
  <si>
    <t>Televíziós műsorszolgáltatás támogatása</t>
  </si>
  <si>
    <t>Móri Kurír megjelentetésének támogatása</t>
  </si>
  <si>
    <t>Digitális átállásra</t>
  </si>
  <si>
    <t>Nagyterem és a stúdió közötti kábelrendszer cseréjére</t>
  </si>
  <si>
    <t>Mór-Holding Kft.</t>
  </si>
  <si>
    <t>Eszközbeszerzés</t>
  </si>
  <si>
    <t>Intézménykarbantartási és bérleményüzemeltetési üzletág működési támogatása</t>
  </si>
  <si>
    <t>Közterület tisztántartási feladatok támogatása</t>
  </si>
  <si>
    <t>Jégpálya üzemeltetési üzletág támogatása</t>
  </si>
  <si>
    <t>Zöldfelület fenntartás üzletág működési támogatása</t>
  </si>
  <si>
    <t>Móri Borvidék TDM Egyesület</t>
  </si>
  <si>
    <t>Móri Önkormányzati Tűzoltóság</t>
  </si>
  <si>
    <t>Móri Szabadidőközpont Kft.</t>
  </si>
  <si>
    <t>WS SZIK üzletág működési támogatása</t>
  </si>
  <si>
    <t>Móri SE Sporttelep fenntartásának támogatása</t>
  </si>
  <si>
    <t>Városi Strand üzemeltetésének támogatása</t>
  </si>
  <si>
    <t>Római Katolikus Egyház</t>
  </si>
  <si>
    <t>Plébánia templom lépcsőfelújítás és korlát építés támogatása</t>
  </si>
  <si>
    <t>Szent Erzsébet Római Katolikus Általános Iskola</t>
  </si>
  <si>
    <t>Egyházak támogatása (kérelem alapján)</t>
  </si>
  <si>
    <t>1. melléklet a 25/2017. (VII.5.) Önkormányzati rendelethez</t>
  </si>
  <si>
    <t>2. melléklet a 25/2017. (VII.5.) Önkormányzati rendelethez</t>
  </si>
  <si>
    <t>3. melléklet a 25/2017. (VII.5.) Önkormányzati rendelethez</t>
  </si>
  <si>
    <t>4. melléklet a 25/2017. (VII.5.) Önkormányzati rendelethez</t>
  </si>
  <si>
    <t>5. melléklet a 25/2017. (VII.5.) Önkormányzati rendelethez</t>
  </si>
  <si>
    <t>6. melléklet a 25/2017. (VII.5.) Önkormányzati rendelethez</t>
  </si>
  <si>
    <t>7. melléklet a 25/2017. (VII.5.) Önkormányzati rendelethez</t>
  </si>
  <si>
    <t>9. melléklet a 25/2017. (VII.5.) Önkormányzati rendelethez</t>
  </si>
  <si>
    <t>10. melléklet a 25/2017. (VII.5.) Önkormányzati rendelethez</t>
  </si>
  <si>
    <t>11. melléklet a 25/2017. (VII.5.) Önkormányzati rendelethez</t>
  </si>
  <si>
    <t>12. melléklet a 25/2017. (VII.5.) önkormányzati rendelethez</t>
  </si>
  <si>
    <t>13. melléklet a 25/2017. (VII.5.) önkormányzati rendelethez</t>
  </si>
</sst>
</file>

<file path=xl/styles.xml><?xml version="1.0" encoding="utf-8"?>
<styleSheet xmlns="http://schemas.openxmlformats.org/spreadsheetml/2006/main">
  <numFmts count="1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 _F_t_-;\-* #,##0\ _F_t_-;_-* &quot;-&quot;??\ _F_t_-;_-@_-"/>
    <numFmt numFmtId="165" formatCode="#,###"/>
  </numFmts>
  <fonts count="61">
    <font>
      <sz val="11"/>
      <color theme="1"/>
      <name val="Calibri"/>
      <family val="2"/>
    </font>
    <font>
      <sz val="11"/>
      <color indexed="8"/>
      <name val="Calibri"/>
      <family val="2"/>
    </font>
    <font>
      <sz val="10"/>
      <name val="Arial"/>
      <family val="2"/>
    </font>
    <font>
      <b/>
      <sz val="14"/>
      <name val="Arial"/>
      <family val="2"/>
    </font>
    <font>
      <sz val="12"/>
      <name val="Arial"/>
      <family val="2"/>
    </font>
    <font>
      <b/>
      <sz val="10"/>
      <color indexed="8"/>
      <name val="Arial"/>
      <family val="2"/>
    </font>
    <font>
      <sz val="11"/>
      <color indexed="8"/>
      <name val="Arial"/>
      <family val="2"/>
    </font>
    <font>
      <sz val="10"/>
      <color indexed="8"/>
      <name val="Arial"/>
      <family val="2"/>
    </font>
    <font>
      <b/>
      <sz val="11"/>
      <name val="Arial"/>
      <family val="2"/>
    </font>
    <font>
      <b/>
      <sz val="12"/>
      <name val="Arial"/>
      <family val="2"/>
    </font>
    <font>
      <b/>
      <i/>
      <sz val="11"/>
      <name val="Arial"/>
      <family val="2"/>
    </font>
    <font>
      <sz val="11"/>
      <name val="Arial"/>
      <family val="2"/>
    </font>
    <font>
      <i/>
      <sz val="11"/>
      <name val="Arial"/>
      <family val="2"/>
    </font>
    <font>
      <b/>
      <sz val="12"/>
      <color indexed="8"/>
      <name val="Arial"/>
      <family val="2"/>
    </font>
    <font>
      <b/>
      <i/>
      <sz val="11"/>
      <color indexed="8"/>
      <name val="Arial"/>
      <family val="2"/>
    </font>
    <font>
      <sz val="12"/>
      <color indexed="8"/>
      <name val="Arial"/>
      <family val="2"/>
    </font>
    <font>
      <b/>
      <sz val="11"/>
      <color indexed="8"/>
      <name val="Arial"/>
      <family val="2"/>
    </font>
    <font>
      <b/>
      <sz val="10"/>
      <name val="Arial"/>
      <family val="2"/>
    </font>
    <font>
      <b/>
      <i/>
      <sz val="10"/>
      <name val="Arial"/>
      <family val="2"/>
    </font>
    <font>
      <i/>
      <sz val="10"/>
      <name val="Arial"/>
      <family val="2"/>
    </font>
    <font>
      <sz val="10"/>
      <name val="MS Sans Serif"/>
      <family val="2"/>
    </font>
    <font>
      <sz val="10"/>
      <name val="Times New Roman CE"/>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theme="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5700"/>
      <name val="Calibri"/>
      <family val="2"/>
    </font>
    <font>
      <b/>
      <sz val="11"/>
      <color rgb="FFFA7D00"/>
      <name val="Calibri"/>
      <family val="2"/>
    </font>
    <font>
      <b/>
      <sz val="10"/>
      <color theme="1"/>
      <name val="Arial"/>
      <family val="2"/>
    </font>
    <font>
      <sz val="11"/>
      <color theme="1"/>
      <name val="Arial"/>
      <family val="2"/>
    </font>
    <font>
      <sz val="10"/>
      <color theme="1"/>
      <name val="Arial"/>
      <family val="2"/>
    </font>
    <font>
      <b/>
      <sz val="12"/>
      <color theme="1"/>
      <name val="Arial"/>
      <family val="2"/>
    </font>
    <font>
      <b/>
      <i/>
      <sz val="11"/>
      <color theme="1"/>
      <name val="Arial"/>
      <family val="2"/>
    </font>
    <font>
      <sz val="12"/>
      <color theme="1"/>
      <name val="Arial"/>
      <family val="2"/>
    </font>
    <font>
      <b/>
      <sz val="11"/>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FF00"/>
        <bgColor indexed="64"/>
      </patternFill>
    </fill>
    <fill>
      <patternFill patternType="solid">
        <fgColor indexed="22"/>
        <bgColor indexed="64"/>
      </patternFill>
    </fill>
    <fill>
      <patternFill patternType="solid">
        <fgColor rgb="FFC0C0C0"/>
        <bgColor indexed="64"/>
      </patternFill>
    </fill>
    <fill>
      <patternFill patternType="solid">
        <fgColor theme="0" tint="-0.1499900072813034"/>
        <bgColor indexed="64"/>
      </patternFill>
    </fill>
    <fill>
      <patternFill patternType="solid">
        <fgColor theme="0" tint="-0.24997000396251678"/>
        <bgColor indexed="64"/>
      </patternFill>
    </fill>
    <fill>
      <patternFill patternType="darkHorizontal"/>
    </fill>
    <fill>
      <patternFill patternType="solid">
        <fgColor indexed="65"/>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medium"/>
      <right style="medium"/>
      <top style="medium"/>
      <bottom style="medium"/>
    </border>
    <border>
      <left style="medium"/>
      <right/>
      <top style="medium"/>
      <bottom style="medium"/>
    </border>
    <border>
      <left/>
      <right/>
      <top style="medium"/>
      <bottom style="medium"/>
    </border>
    <border>
      <left style="thin"/>
      <right style="medium"/>
      <top style="medium"/>
      <bottom style="medium"/>
    </border>
    <border>
      <left style="medium"/>
      <right/>
      <top/>
      <bottom/>
    </border>
    <border>
      <left style="medium"/>
      <right style="medium"/>
      <top style="thin"/>
      <bottom style="thin"/>
    </border>
    <border>
      <left style="thin"/>
      <right style="medium"/>
      <top style="thin"/>
      <bottom style="thin"/>
    </border>
    <border>
      <left style="medium"/>
      <right style="medium"/>
      <top/>
      <bottom style="thin"/>
    </border>
    <border>
      <left style="thin"/>
      <right style="medium"/>
      <top/>
      <bottom style="thin"/>
    </border>
    <border>
      <left/>
      <right/>
      <top/>
      <bottom style="thin"/>
    </border>
    <border>
      <left/>
      <right/>
      <top style="thin"/>
      <bottom/>
    </border>
    <border>
      <left/>
      <right style="medium"/>
      <top/>
      <bottom style="thin"/>
    </border>
    <border>
      <left/>
      <right style="medium"/>
      <top style="thin"/>
      <bottom style="thin"/>
    </border>
    <border>
      <left/>
      <right style="medium"/>
      <top style="thin"/>
      <bottom/>
    </border>
    <border>
      <left style="medium"/>
      <right style="medium"/>
      <top style="thin"/>
      <bottom/>
    </border>
    <border>
      <left/>
      <right/>
      <top style="medium"/>
      <bottom style="thin"/>
    </border>
    <border>
      <left/>
      <right style="medium"/>
      <top style="medium"/>
      <bottom style="thin"/>
    </border>
    <border>
      <left style="medium"/>
      <right style="medium"/>
      <top style="medium"/>
      <bottom style="thin"/>
    </border>
    <border>
      <left/>
      <right style="medium"/>
      <top style="medium"/>
      <bottom style="medium"/>
    </border>
    <border>
      <left style="medium"/>
      <right/>
      <top/>
      <bottom style="medium"/>
    </border>
    <border>
      <left/>
      <right/>
      <top/>
      <bottom style="medium"/>
    </border>
    <border>
      <left style="medium"/>
      <right style="medium"/>
      <top/>
      <bottom style="medium"/>
    </border>
    <border>
      <left style="medium"/>
      <right/>
      <top style="medium"/>
      <bottom/>
    </border>
    <border>
      <left/>
      <right/>
      <top style="medium"/>
      <bottom/>
    </border>
    <border>
      <left/>
      <right style="medium"/>
      <top/>
      <bottom style="medium"/>
    </border>
    <border>
      <left style="medium"/>
      <right style="medium"/>
      <top style="medium"/>
      <bottom/>
    </border>
    <border>
      <left style="medium"/>
      <right style="medium"/>
      <top/>
      <bottom/>
    </border>
    <border>
      <left/>
      <right style="thin"/>
      <top style="thin"/>
      <bottom style="thin"/>
    </border>
    <border>
      <left style="thin"/>
      <right/>
      <top style="thin"/>
      <bottom style="thin"/>
    </border>
    <border>
      <left style="thin"/>
      <right style="thin"/>
      <top style="thin"/>
      <bottom style="thin"/>
    </border>
    <border>
      <left style="thin"/>
      <right/>
      <top style="thin"/>
      <bottom/>
    </border>
    <border>
      <left style="thin"/>
      <right style="medium"/>
      <top style="thin"/>
      <bottom/>
    </border>
    <border>
      <left style="medium"/>
      <right style="medium"/>
      <top style="thin"/>
      <bottom style="medium"/>
    </border>
    <border>
      <left/>
      <right style="thin"/>
      <top style="thin"/>
      <bottom style="medium"/>
    </border>
    <border>
      <left style="thin"/>
      <right/>
      <top style="thin"/>
      <bottom style="medium"/>
    </border>
    <border>
      <left style="thin"/>
      <right style="medium"/>
      <top style="thin"/>
      <bottom style="medium"/>
    </border>
    <border>
      <left/>
      <right style="thin"/>
      <top style="medium"/>
      <bottom style="medium"/>
    </border>
    <border>
      <left style="thin"/>
      <right style="thin"/>
      <top style="medium"/>
      <bottom style="medium"/>
    </border>
    <border>
      <left/>
      <right style="thin"/>
      <top style="thin"/>
      <bottom/>
    </border>
    <border>
      <left style="thin"/>
      <right/>
      <top/>
      <bottom/>
    </border>
    <border>
      <left/>
      <right style="thin"/>
      <top/>
      <bottom/>
    </border>
    <border>
      <left style="thin"/>
      <right style="thin"/>
      <top style="thin"/>
      <bottom/>
    </border>
    <border>
      <left style="medium"/>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medium"/>
      <right style="thin"/>
      <top style="thin"/>
      <bottom style="thin"/>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style="thin"/>
      <top style="thin"/>
      <bottom/>
    </border>
    <border>
      <left style="medium"/>
      <right style="thin"/>
      <top/>
      <bottom/>
    </border>
    <border>
      <left style="thin"/>
      <right style="thin"/>
      <top/>
      <bottom/>
    </border>
    <border>
      <left style="thin"/>
      <right style="medium"/>
      <top/>
      <bottom/>
    </border>
    <border>
      <left style="medium"/>
      <right style="thin"/>
      <top style="thin"/>
      <bottom style="medium"/>
    </border>
    <border>
      <left style="thin"/>
      <right style="thin"/>
      <top style="thin"/>
      <bottom style="medium"/>
    </border>
    <border>
      <left/>
      <right style="medium"/>
      <top style="medium"/>
      <bottom/>
    </border>
    <border>
      <left style="thin"/>
      <right style="medium"/>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0" fillId="22" borderId="7" applyNumberFormat="0" applyFont="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7" fillId="29" borderId="0" applyNumberFormat="0" applyBorder="0" applyAlignment="0" applyProtection="0"/>
    <xf numFmtId="0" fontId="48" fillId="30" borderId="8" applyNumberFormat="0" applyAlignment="0" applyProtection="0"/>
    <xf numFmtId="0" fontId="49" fillId="0" borderId="0" applyNumberFormat="0" applyFill="0" applyBorder="0" applyAlignment="0" applyProtection="0"/>
    <xf numFmtId="0" fontId="2" fillId="0" borderId="0">
      <alignment/>
      <protection/>
    </xf>
    <xf numFmtId="0" fontId="21" fillId="0" borderId="0">
      <alignment/>
      <protection/>
    </xf>
    <xf numFmtId="0" fontId="2" fillId="0" borderId="0">
      <alignment/>
      <protection/>
    </xf>
    <xf numFmtId="0" fontId="20" fillId="0" borderId="0">
      <alignment/>
      <protection/>
    </xf>
    <xf numFmtId="0" fontId="50"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52" fillId="32" borderId="0" applyNumberFormat="0" applyBorder="0" applyAlignment="0" applyProtection="0"/>
    <xf numFmtId="0" fontId="53" fillId="30" borderId="1" applyNumberFormat="0" applyAlignment="0" applyProtection="0"/>
    <xf numFmtId="9" fontId="0" fillId="0" borderId="0" applyFont="0" applyFill="0" applyBorder="0" applyAlignment="0" applyProtection="0"/>
  </cellStyleXfs>
  <cellXfs count="443">
    <xf numFmtId="0" fontId="0" fillId="0" borderId="0" xfId="0" applyFont="1" applyAlignment="1">
      <alignment/>
    </xf>
    <xf numFmtId="0" fontId="2" fillId="0" borderId="0" xfId="57">
      <alignment/>
      <protection/>
    </xf>
    <xf numFmtId="0" fontId="2" fillId="0" borderId="0" xfId="57" applyBorder="1">
      <alignment/>
      <protection/>
    </xf>
    <xf numFmtId="0" fontId="4" fillId="0" borderId="10" xfId="57" applyFont="1" applyBorder="1" applyAlignment="1" quotePrefix="1">
      <alignment horizontal="left" vertical="center" indent="1"/>
      <protection/>
    </xf>
    <xf numFmtId="0" fontId="4" fillId="0" borderId="10" xfId="57" applyFont="1" applyBorder="1" applyAlignment="1">
      <alignment horizontal="justify" vertical="center" wrapText="1"/>
      <protection/>
    </xf>
    <xf numFmtId="0" fontId="54" fillId="0" borderId="0" xfId="0" applyFont="1" applyAlignment="1">
      <alignment horizontal="right"/>
    </xf>
    <xf numFmtId="0" fontId="55" fillId="0" borderId="0" xfId="0" applyFont="1" applyAlignment="1">
      <alignment/>
    </xf>
    <xf numFmtId="0" fontId="56" fillId="0" borderId="0" xfId="0" applyFont="1" applyAlignment="1">
      <alignment horizontal="right"/>
    </xf>
    <xf numFmtId="0" fontId="54" fillId="0" borderId="11" xfId="0" applyFont="1" applyBorder="1" applyAlignment="1">
      <alignment horizontal="right"/>
    </xf>
    <xf numFmtId="0" fontId="54" fillId="0" borderId="11" xfId="0" applyFont="1" applyBorder="1" applyAlignment="1">
      <alignment horizontal="center"/>
    </xf>
    <xf numFmtId="0" fontId="54" fillId="0" borderId="0" xfId="0" applyFont="1" applyAlignment="1">
      <alignment/>
    </xf>
    <xf numFmtId="3" fontId="8" fillId="0" borderId="11" xfId="0" applyNumberFormat="1" applyFont="1" applyFill="1" applyBorder="1" applyAlignment="1">
      <alignment horizontal="center" vertical="center" wrapText="1"/>
    </xf>
    <xf numFmtId="0" fontId="9" fillId="33" borderId="12" xfId="0" applyFont="1" applyFill="1" applyBorder="1" applyAlignment="1">
      <alignment horizontal="center" vertical="center"/>
    </xf>
    <xf numFmtId="0" fontId="9" fillId="33" borderId="13" xfId="0" applyFont="1" applyFill="1" applyBorder="1" applyAlignment="1">
      <alignment vertical="center"/>
    </xf>
    <xf numFmtId="0" fontId="4" fillId="33" borderId="13" xfId="0" applyFont="1" applyFill="1" applyBorder="1" applyAlignment="1">
      <alignment vertical="center"/>
    </xf>
    <xf numFmtId="3" fontId="9" fillId="33" borderId="11" xfId="0" applyNumberFormat="1" applyFont="1" applyFill="1" applyBorder="1" applyAlignment="1">
      <alignment vertical="center"/>
    </xf>
    <xf numFmtId="3" fontId="9" fillId="33" borderId="14" xfId="0" applyNumberFormat="1" applyFont="1" applyFill="1" applyBorder="1" applyAlignment="1">
      <alignment vertical="center"/>
    </xf>
    <xf numFmtId="0" fontId="4" fillId="0" borderId="0" xfId="0" applyFont="1" applyAlignment="1">
      <alignment vertical="center"/>
    </xf>
    <xf numFmtId="0" fontId="4" fillId="0" borderId="15" xfId="0" applyFont="1" applyBorder="1" applyAlignment="1">
      <alignment vertical="center"/>
    </xf>
    <xf numFmtId="0" fontId="9" fillId="0" borderId="0" xfId="0" applyFont="1" applyBorder="1" applyAlignment="1">
      <alignment horizontal="center" vertical="center"/>
    </xf>
    <xf numFmtId="0" fontId="9" fillId="0" borderId="10" xfId="0" applyFont="1" applyBorder="1" applyAlignment="1">
      <alignment vertical="center"/>
    </xf>
    <xf numFmtId="0" fontId="4" fillId="0" borderId="10" xfId="0" applyFont="1" applyBorder="1" applyAlignment="1">
      <alignment vertical="center"/>
    </xf>
    <xf numFmtId="3" fontId="9" fillId="0" borderId="16" xfId="0" applyNumberFormat="1" applyFont="1" applyBorder="1" applyAlignment="1">
      <alignment vertical="center"/>
    </xf>
    <xf numFmtId="3" fontId="9" fillId="0" borderId="17" xfId="0" applyNumberFormat="1" applyFont="1" applyBorder="1" applyAlignment="1">
      <alignment vertical="center"/>
    </xf>
    <xf numFmtId="0" fontId="10" fillId="0" borderId="15"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3" fontId="10" fillId="0" borderId="18" xfId="0" applyNumberFormat="1" applyFont="1" applyBorder="1" applyAlignment="1">
      <alignment vertical="center"/>
    </xf>
    <xf numFmtId="3" fontId="10" fillId="0" borderId="19" xfId="0" applyNumberFormat="1" applyFont="1" applyBorder="1" applyAlignment="1">
      <alignment vertical="center"/>
    </xf>
    <xf numFmtId="0" fontId="10" fillId="0" borderId="0" xfId="0" applyFont="1" applyAlignment="1">
      <alignment vertical="center"/>
    </xf>
    <xf numFmtId="0" fontId="10" fillId="0" borderId="0" xfId="0" applyFont="1" applyBorder="1" applyAlignment="1" quotePrefix="1">
      <alignment horizontal="center" vertical="center"/>
    </xf>
    <xf numFmtId="0" fontId="10" fillId="0" borderId="20" xfId="0" applyFont="1" applyBorder="1" applyAlignment="1">
      <alignment horizontal="left" vertical="center"/>
    </xf>
    <xf numFmtId="0" fontId="10" fillId="0" borderId="20" xfId="0" applyFont="1" applyBorder="1" applyAlignment="1">
      <alignment horizontal="left" vertical="center" wrapText="1"/>
    </xf>
    <xf numFmtId="0" fontId="10" fillId="0" borderId="20" xfId="0" applyFont="1" applyBorder="1" applyAlignment="1">
      <alignment vertical="center"/>
    </xf>
    <xf numFmtId="0" fontId="10" fillId="0" borderId="20" xfId="0" applyFont="1" applyBorder="1" applyAlignment="1" quotePrefix="1">
      <alignment vertical="center"/>
    </xf>
    <xf numFmtId="0" fontId="9" fillId="0" borderId="20" xfId="0" applyFont="1" applyBorder="1" applyAlignment="1">
      <alignment vertical="center"/>
    </xf>
    <xf numFmtId="0" fontId="4" fillId="0" borderId="20" xfId="0" applyFont="1" applyBorder="1" applyAlignment="1">
      <alignment vertical="center"/>
    </xf>
    <xf numFmtId="3" fontId="9" fillId="0" borderId="18" xfId="0" applyNumberFormat="1" applyFont="1" applyBorder="1" applyAlignment="1">
      <alignment vertical="center"/>
    </xf>
    <xf numFmtId="3" fontId="9" fillId="0" borderId="19" xfId="0" applyNumberFormat="1" applyFont="1" applyBorder="1" applyAlignment="1">
      <alignment vertical="center"/>
    </xf>
    <xf numFmtId="0" fontId="11" fillId="0" borderId="15" xfId="0" applyFont="1" applyBorder="1" applyAlignment="1">
      <alignment vertical="center"/>
    </xf>
    <xf numFmtId="0" fontId="8" fillId="0" borderId="0" xfId="0" applyFont="1" applyBorder="1" applyAlignment="1">
      <alignment horizontal="center" vertical="center"/>
    </xf>
    <xf numFmtId="0" fontId="10" fillId="0" borderId="21" xfId="0" applyFont="1" applyBorder="1" applyAlignment="1">
      <alignment horizontal="center" vertical="center"/>
    </xf>
    <xf numFmtId="0" fontId="11" fillId="0" borderId="20" xfId="0" applyFont="1" applyBorder="1" applyAlignment="1">
      <alignment vertical="center"/>
    </xf>
    <xf numFmtId="0" fontId="11" fillId="0" borderId="0" xfId="0" applyFont="1" applyAlignment="1">
      <alignment vertical="center"/>
    </xf>
    <xf numFmtId="0" fontId="10" fillId="0" borderId="20" xfId="0" applyFont="1" applyBorder="1" applyAlignment="1">
      <alignment horizontal="center" vertical="center"/>
    </xf>
    <xf numFmtId="0" fontId="10" fillId="0" borderId="10" xfId="0" applyFont="1" applyBorder="1" applyAlignment="1">
      <alignment vertical="center"/>
    </xf>
    <xf numFmtId="0" fontId="12" fillId="0" borderId="15" xfId="0" applyFont="1" applyBorder="1" applyAlignment="1">
      <alignment vertical="center"/>
    </xf>
    <xf numFmtId="0" fontId="12" fillId="0" borderId="0" xfId="0" applyFont="1" applyBorder="1" applyAlignment="1">
      <alignment vertical="center"/>
    </xf>
    <xf numFmtId="0" fontId="12" fillId="0" borderId="10" xfId="0" applyFont="1" applyBorder="1" applyAlignment="1" quotePrefix="1">
      <alignment horizontal="center" vertical="center"/>
    </xf>
    <xf numFmtId="0" fontId="12" fillId="0" borderId="10" xfId="0" applyFont="1" applyBorder="1" applyAlignment="1">
      <alignment vertical="center"/>
    </xf>
    <xf numFmtId="0" fontId="12" fillId="0" borderId="0" xfId="0" applyFont="1" applyAlignment="1">
      <alignment vertical="center"/>
    </xf>
    <xf numFmtId="0" fontId="9" fillId="0" borderId="0" xfId="0" applyFont="1" applyBorder="1" applyAlignment="1">
      <alignment horizontal="right" vertical="center"/>
    </xf>
    <xf numFmtId="0" fontId="9" fillId="0" borderId="10" xfId="0" applyFont="1" applyBorder="1" applyAlignment="1">
      <alignment horizontal="left" vertical="center"/>
    </xf>
    <xf numFmtId="0" fontId="9" fillId="0" borderId="20" xfId="0" applyFont="1" applyBorder="1" applyAlignment="1">
      <alignment horizontal="left" vertical="center"/>
    </xf>
    <xf numFmtId="0" fontId="4" fillId="0" borderId="10" xfId="0" applyFont="1" applyBorder="1" applyAlignment="1" quotePrefix="1">
      <alignment horizontal="center" vertical="center"/>
    </xf>
    <xf numFmtId="3" fontId="10" fillId="0" borderId="16" xfId="0" applyNumberFormat="1" applyFont="1" applyBorder="1" applyAlignment="1">
      <alignment vertical="center"/>
    </xf>
    <xf numFmtId="3" fontId="10" fillId="0" borderId="17" xfId="0" applyNumberFormat="1" applyFont="1" applyBorder="1" applyAlignment="1">
      <alignment vertical="center"/>
    </xf>
    <xf numFmtId="3" fontId="9" fillId="34" borderId="11" xfId="0" applyNumberFormat="1" applyFont="1" applyFill="1" applyBorder="1" applyAlignment="1">
      <alignment vertical="center"/>
    </xf>
    <xf numFmtId="3" fontId="9" fillId="34" borderId="14" xfId="0" applyNumberFormat="1" applyFont="1" applyFill="1" applyBorder="1" applyAlignment="1">
      <alignment vertical="center"/>
    </xf>
    <xf numFmtId="0" fontId="9" fillId="0" borderId="0" xfId="0" applyFont="1" applyAlignment="1">
      <alignment vertical="center"/>
    </xf>
    <xf numFmtId="0" fontId="9" fillId="0" borderId="15" xfId="0" applyFont="1" applyBorder="1" applyAlignment="1">
      <alignment vertical="center"/>
    </xf>
    <xf numFmtId="0" fontId="9" fillId="12" borderId="15" xfId="0" applyFont="1" applyFill="1" applyBorder="1" applyAlignment="1">
      <alignment horizontal="center" vertical="center"/>
    </xf>
    <xf numFmtId="0" fontId="9" fillId="12" borderId="0" xfId="0" applyFont="1" applyFill="1" applyBorder="1" applyAlignment="1">
      <alignment horizontal="center" vertical="center"/>
    </xf>
    <xf numFmtId="0" fontId="9" fillId="12" borderId="20" xfId="0" applyFont="1" applyFill="1" applyBorder="1" applyAlignment="1">
      <alignment vertical="center"/>
    </xf>
    <xf numFmtId="0" fontId="4" fillId="12" borderId="20" xfId="0" applyFont="1" applyFill="1" applyBorder="1" applyAlignment="1">
      <alignment vertical="center"/>
    </xf>
    <xf numFmtId="3" fontId="9" fillId="12" borderId="18" xfId="0" applyNumberFormat="1" applyFont="1" applyFill="1" applyBorder="1" applyAlignment="1">
      <alignment vertical="center"/>
    </xf>
    <xf numFmtId="3" fontId="9" fillId="12" borderId="19" xfId="0" applyNumberFormat="1" applyFont="1" applyFill="1" applyBorder="1" applyAlignment="1">
      <alignment vertical="center"/>
    </xf>
    <xf numFmtId="0" fontId="9" fillId="33" borderId="12"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3" xfId="0" applyFont="1" applyFill="1" applyBorder="1" applyAlignment="1">
      <alignment vertical="center" wrapText="1"/>
    </xf>
    <xf numFmtId="0" fontId="9" fillId="33" borderId="12" xfId="0" applyFont="1" applyFill="1" applyBorder="1" applyAlignment="1">
      <alignment horizontal="center"/>
    </xf>
    <xf numFmtId="0" fontId="9" fillId="33" borderId="13" xfId="0" applyFont="1" applyFill="1" applyBorder="1" applyAlignment="1">
      <alignment/>
    </xf>
    <xf numFmtId="3" fontId="9" fillId="33" borderId="11" xfId="0" applyNumberFormat="1" applyFont="1" applyFill="1" applyBorder="1" applyAlignment="1">
      <alignment/>
    </xf>
    <xf numFmtId="0" fontId="57" fillId="0" borderId="0" xfId="0" applyFont="1" applyAlignment="1">
      <alignment/>
    </xf>
    <xf numFmtId="0" fontId="9" fillId="0" borderId="15" xfId="0" applyFont="1" applyBorder="1" applyAlignment="1">
      <alignment/>
    </xf>
    <xf numFmtId="0" fontId="9" fillId="0" borderId="0" xfId="0" applyFont="1" applyBorder="1" applyAlignment="1">
      <alignment horizontal="center"/>
    </xf>
    <xf numFmtId="0" fontId="9" fillId="0" borderId="20" xfId="0" applyFont="1" applyBorder="1" applyAlignment="1">
      <alignment/>
    </xf>
    <xf numFmtId="0" fontId="9" fillId="0" borderId="22" xfId="0" applyFont="1" applyBorder="1" applyAlignment="1">
      <alignment/>
    </xf>
    <xf numFmtId="3" fontId="9" fillId="0" borderId="18" xfId="0" applyNumberFormat="1" applyFont="1" applyBorder="1" applyAlignment="1">
      <alignment/>
    </xf>
    <xf numFmtId="0" fontId="9" fillId="0" borderId="10" xfId="0" applyFont="1" applyBorder="1" applyAlignment="1">
      <alignment/>
    </xf>
    <xf numFmtId="0" fontId="57" fillId="0" borderId="10" xfId="0" applyFont="1" applyBorder="1" applyAlignment="1">
      <alignment/>
    </xf>
    <xf numFmtId="0" fontId="9" fillId="0" borderId="23" xfId="0" applyFont="1" applyBorder="1" applyAlignment="1">
      <alignment/>
    </xf>
    <xf numFmtId="3" fontId="9" fillId="0" borderId="16" xfId="0" applyNumberFormat="1" applyFont="1" applyBorder="1" applyAlignment="1">
      <alignment/>
    </xf>
    <xf numFmtId="0" fontId="9" fillId="0" borderId="21" xfId="0" applyFont="1" applyBorder="1" applyAlignment="1">
      <alignment/>
    </xf>
    <xf numFmtId="0" fontId="57" fillId="0" borderId="21" xfId="0" applyFont="1" applyBorder="1" applyAlignment="1">
      <alignment/>
    </xf>
    <xf numFmtId="0" fontId="9" fillId="0" borderId="24" xfId="0" applyFont="1" applyBorder="1" applyAlignment="1">
      <alignment/>
    </xf>
    <xf numFmtId="3" fontId="9" fillId="0" borderId="25" xfId="0" applyNumberFormat="1" applyFont="1" applyBorder="1" applyAlignment="1">
      <alignment/>
    </xf>
    <xf numFmtId="0" fontId="10" fillId="0" borderId="15" xfId="0" applyFont="1" applyBorder="1" applyAlignment="1">
      <alignment/>
    </xf>
    <xf numFmtId="0" fontId="10" fillId="0" borderId="0" xfId="0" applyFont="1" applyBorder="1" applyAlignment="1">
      <alignment/>
    </xf>
    <xf numFmtId="0" fontId="10" fillId="0" borderId="10" xfId="0" applyFont="1" applyBorder="1" applyAlignment="1">
      <alignment horizontal="center"/>
    </xf>
    <xf numFmtId="0" fontId="10" fillId="0" borderId="10" xfId="0" applyFont="1" applyBorder="1" applyAlignment="1">
      <alignment/>
    </xf>
    <xf numFmtId="0" fontId="10" fillId="0" borderId="23" xfId="0" applyFont="1" applyBorder="1" applyAlignment="1">
      <alignment/>
    </xf>
    <xf numFmtId="3" fontId="10" fillId="0" borderId="16" xfId="0" applyNumberFormat="1" applyFont="1" applyBorder="1" applyAlignment="1">
      <alignment/>
    </xf>
    <xf numFmtId="0" fontId="58" fillId="0" borderId="0" xfId="0" applyFont="1" applyAlignment="1">
      <alignment/>
    </xf>
    <xf numFmtId="0" fontId="58" fillId="0" borderId="10" xfId="0" applyFont="1" applyBorder="1" applyAlignment="1">
      <alignment/>
    </xf>
    <xf numFmtId="0" fontId="10" fillId="0" borderId="21" xfId="0" applyFont="1" applyBorder="1" applyAlignment="1">
      <alignment/>
    </xf>
    <xf numFmtId="0" fontId="58" fillId="0" borderId="21" xfId="0" applyFont="1" applyBorder="1" applyAlignment="1">
      <alignment/>
    </xf>
    <xf numFmtId="0" fontId="10" fillId="0" borderId="24" xfId="0" applyFont="1" applyBorder="1" applyAlignment="1">
      <alignment/>
    </xf>
    <xf numFmtId="3" fontId="10" fillId="0" borderId="25" xfId="0" applyNumberFormat="1" applyFont="1" applyBorder="1" applyAlignment="1">
      <alignment/>
    </xf>
    <xf numFmtId="0" fontId="57" fillId="33" borderId="13" xfId="0" applyFont="1" applyFill="1" applyBorder="1" applyAlignment="1">
      <alignment/>
    </xf>
    <xf numFmtId="0" fontId="10" fillId="0" borderId="0" xfId="0" applyFont="1" applyBorder="1" applyAlignment="1">
      <alignment horizontal="center"/>
    </xf>
    <xf numFmtId="0" fontId="9" fillId="34" borderId="13" xfId="0" applyFont="1" applyFill="1" applyBorder="1" applyAlignment="1">
      <alignment vertical="center"/>
    </xf>
    <xf numFmtId="0" fontId="9" fillId="34" borderId="13" xfId="0" applyFont="1" applyFill="1" applyBorder="1" applyAlignment="1">
      <alignment/>
    </xf>
    <xf numFmtId="0" fontId="4" fillId="34" borderId="13" xfId="0" applyFont="1" applyFill="1" applyBorder="1" applyAlignment="1">
      <alignment/>
    </xf>
    <xf numFmtId="0" fontId="59" fillId="0" borderId="0" xfId="0" applyFont="1" applyAlignment="1">
      <alignment/>
    </xf>
    <xf numFmtId="16" fontId="9" fillId="0" borderId="0" xfId="0" applyNumberFormat="1" applyFont="1" applyBorder="1" applyAlignment="1">
      <alignment horizontal="center"/>
    </xf>
    <xf numFmtId="0" fontId="9" fillId="0" borderId="26" xfId="0" applyFont="1" applyBorder="1" applyAlignment="1">
      <alignment/>
    </xf>
    <xf numFmtId="0" fontId="9" fillId="0" borderId="27" xfId="0" applyFont="1" applyBorder="1" applyAlignment="1">
      <alignment/>
    </xf>
    <xf numFmtId="3" fontId="9" fillId="0" borderId="28" xfId="0" applyNumberFormat="1" applyFont="1" applyBorder="1" applyAlignment="1">
      <alignment/>
    </xf>
    <xf numFmtId="0" fontId="9" fillId="12" borderId="12" xfId="0" applyFont="1" applyFill="1" applyBorder="1" applyAlignment="1">
      <alignment horizontal="center" vertical="center"/>
    </xf>
    <xf numFmtId="0" fontId="9" fillId="12" borderId="13" xfId="0" applyFont="1" applyFill="1" applyBorder="1" applyAlignment="1">
      <alignment horizontal="center" vertical="center"/>
    </xf>
    <xf numFmtId="0" fontId="9" fillId="12" borderId="13" xfId="0" applyFont="1" applyFill="1" applyBorder="1" applyAlignment="1">
      <alignment vertical="center"/>
    </xf>
    <xf numFmtId="0" fontId="4" fillId="12" borderId="13" xfId="0" applyFont="1" applyFill="1" applyBorder="1" applyAlignment="1">
      <alignment vertical="center"/>
    </xf>
    <xf numFmtId="3" fontId="9" fillId="12" borderId="11" xfId="0" applyNumberFormat="1" applyFont="1" applyFill="1" applyBorder="1" applyAlignment="1">
      <alignment vertical="center"/>
    </xf>
    <xf numFmtId="3" fontId="9" fillId="12" borderId="14" xfId="0" applyNumberFormat="1" applyFont="1" applyFill="1" applyBorder="1" applyAlignment="1">
      <alignment vertical="center"/>
    </xf>
    <xf numFmtId="0" fontId="9" fillId="33" borderId="29" xfId="0" applyFont="1" applyFill="1" applyBorder="1" applyAlignment="1">
      <alignment/>
    </xf>
    <xf numFmtId="0" fontId="9" fillId="34" borderId="30" xfId="0" applyFont="1" applyFill="1" applyBorder="1" applyAlignment="1">
      <alignment horizontal="left" vertical="center"/>
    </xf>
    <xf numFmtId="0" fontId="9" fillId="34" borderId="31" xfId="0" applyFont="1" applyFill="1" applyBorder="1" applyAlignment="1">
      <alignment/>
    </xf>
    <xf numFmtId="0" fontId="4" fillId="34" borderId="31" xfId="0" applyFont="1" applyFill="1" applyBorder="1" applyAlignment="1">
      <alignment/>
    </xf>
    <xf numFmtId="3" fontId="9" fillId="34" borderId="32" xfId="0" applyNumberFormat="1" applyFont="1" applyFill="1" applyBorder="1" applyAlignment="1">
      <alignment vertical="center"/>
    </xf>
    <xf numFmtId="3" fontId="60" fillId="12" borderId="11" xfId="0" applyNumberFormat="1" applyFont="1" applyFill="1" applyBorder="1" applyAlignment="1">
      <alignment vertical="center"/>
    </xf>
    <xf numFmtId="0" fontId="55" fillId="0" borderId="11" xfId="0" applyFont="1" applyBorder="1" applyAlignment="1">
      <alignment/>
    </xf>
    <xf numFmtId="3" fontId="55" fillId="0" borderId="11" xfId="0" applyNumberFormat="1" applyFont="1" applyBorder="1" applyAlignment="1">
      <alignment/>
    </xf>
    <xf numFmtId="3" fontId="57" fillId="12" borderId="11" xfId="0" applyNumberFormat="1" applyFont="1" applyFill="1" applyBorder="1" applyAlignment="1">
      <alignment vertical="center"/>
    </xf>
    <xf numFmtId="0" fontId="55" fillId="0" borderId="11" xfId="0" applyFont="1" applyBorder="1" applyAlignment="1">
      <alignment/>
    </xf>
    <xf numFmtId="49" fontId="54" fillId="0" borderId="11" xfId="0" applyNumberFormat="1" applyFont="1" applyBorder="1" applyAlignment="1" quotePrefix="1">
      <alignment horizontal="center"/>
    </xf>
    <xf numFmtId="0" fontId="3" fillId="35" borderId="13" xfId="0" applyFont="1" applyFill="1" applyBorder="1" applyAlignment="1">
      <alignment horizontal="center" vertical="center"/>
    </xf>
    <xf numFmtId="0" fontId="3" fillId="35" borderId="0" xfId="0" applyFont="1" applyFill="1" applyBorder="1" applyAlignment="1">
      <alignment vertical="center"/>
    </xf>
    <xf numFmtId="3" fontId="17" fillId="0" borderId="11" xfId="0" applyNumberFormat="1" applyFont="1" applyFill="1" applyBorder="1" applyAlignment="1">
      <alignment horizontal="center" vertical="center" wrapText="1"/>
    </xf>
    <xf numFmtId="3" fontId="17" fillId="0" borderId="29" xfId="0" applyNumberFormat="1" applyFont="1" applyFill="1" applyBorder="1" applyAlignment="1">
      <alignment horizontal="center" vertical="center" wrapText="1"/>
    </xf>
    <xf numFmtId="3" fontId="9" fillId="33" borderId="29" xfId="0" applyNumberFormat="1" applyFont="1" applyFill="1" applyBorder="1" applyAlignment="1">
      <alignment vertical="center"/>
    </xf>
    <xf numFmtId="0" fontId="4" fillId="33" borderId="29" xfId="0" applyFont="1" applyFill="1" applyBorder="1" applyAlignment="1">
      <alignment vertical="center"/>
    </xf>
    <xf numFmtId="3" fontId="9" fillId="0" borderId="23" xfId="0" applyNumberFormat="1" applyFont="1" applyBorder="1" applyAlignment="1">
      <alignment vertical="center"/>
    </xf>
    <xf numFmtId="0" fontId="4" fillId="0" borderId="23" xfId="0" applyFont="1" applyBorder="1" applyAlignment="1">
      <alignment vertical="center"/>
    </xf>
    <xf numFmtId="3" fontId="10" fillId="0" borderId="22" xfId="0" applyNumberFormat="1" applyFont="1" applyBorder="1" applyAlignment="1">
      <alignment vertical="center"/>
    </xf>
    <xf numFmtId="0" fontId="10" fillId="0" borderId="22" xfId="0" applyFont="1" applyBorder="1" applyAlignment="1">
      <alignment horizontal="left" vertical="center" wrapText="1"/>
    </xf>
    <xf numFmtId="0" fontId="10" fillId="0" borderId="22" xfId="0" applyFont="1" applyBorder="1" applyAlignment="1">
      <alignment vertical="center"/>
    </xf>
    <xf numFmtId="3" fontId="9" fillId="0" borderId="22" xfId="0" applyNumberFormat="1" applyFont="1" applyBorder="1" applyAlignment="1">
      <alignment vertical="center"/>
    </xf>
    <xf numFmtId="0" fontId="4" fillId="0" borderId="22" xfId="0" applyFont="1" applyBorder="1" applyAlignment="1">
      <alignment vertical="center"/>
    </xf>
    <xf numFmtId="0" fontId="11" fillId="0" borderId="22" xfId="0" applyFont="1" applyBorder="1" applyAlignment="1">
      <alignment vertical="center"/>
    </xf>
    <xf numFmtId="0" fontId="10" fillId="0" borderId="23" xfId="0" applyFont="1" applyBorder="1" applyAlignment="1">
      <alignment vertical="center"/>
    </xf>
    <xf numFmtId="0" fontId="12" fillId="0" borderId="23" xfId="0" applyFont="1" applyBorder="1" applyAlignment="1">
      <alignment vertical="center"/>
    </xf>
    <xf numFmtId="0" fontId="9" fillId="33" borderId="29" xfId="0" applyFont="1" applyFill="1" applyBorder="1" applyAlignment="1">
      <alignment vertical="center"/>
    </xf>
    <xf numFmtId="3" fontId="10" fillId="0" borderId="23" xfId="0" applyNumberFormat="1" applyFont="1" applyBorder="1" applyAlignment="1">
      <alignment vertical="center"/>
    </xf>
    <xf numFmtId="3" fontId="9" fillId="34" borderId="29" xfId="0" applyNumberFormat="1" applyFont="1" applyFill="1" applyBorder="1" applyAlignment="1">
      <alignment vertical="center"/>
    </xf>
    <xf numFmtId="0" fontId="9" fillId="0" borderId="22" xfId="0" applyFont="1" applyBorder="1" applyAlignment="1">
      <alignment vertical="center"/>
    </xf>
    <xf numFmtId="3" fontId="9" fillId="12" borderId="22" xfId="0" applyNumberFormat="1" applyFont="1" applyFill="1" applyBorder="1" applyAlignment="1">
      <alignment vertical="center"/>
    </xf>
    <xf numFmtId="0" fontId="4" fillId="12" borderId="22" xfId="0" applyFont="1" applyFill="1" applyBorder="1" applyAlignment="1">
      <alignment vertical="center"/>
    </xf>
    <xf numFmtId="0" fontId="9" fillId="33" borderId="29" xfId="0" applyFont="1" applyFill="1" applyBorder="1" applyAlignment="1">
      <alignment vertical="center" wrapText="1"/>
    </xf>
    <xf numFmtId="0" fontId="8" fillId="0" borderId="12" xfId="0" applyFont="1" applyBorder="1" applyAlignment="1">
      <alignment vertical="center"/>
    </xf>
    <xf numFmtId="0" fontId="8" fillId="0" borderId="13" xfId="0" applyFont="1" applyBorder="1" applyAlignment="1">
      <alignment vertical="center"/>
    </xf>
    <xf numFmtId="0" fontId="8" fillId="0" borderId="29" xfId="0" applyFont="1" applyBorder="1" applyAlignment="1">
      <alignment vertical="center"/>
    </xf>
    <xf numFmtId="0" fontId="9" fillId="0" borderId="33" xfId="0" applyFont="1" applyBorder="1" applyAlignment="1">
      <alignment/>
    </xf>
    <xf numFmtId="16" fontId="9" fillId="0" borderId="34" xfId="0" applyNumberFormat="1" applyFont="1" applyBorder="1" applyAlignment="1">
      <alignment horizontal="center"/>
    </xf>
    <xf numFmtId="3" fontId="9" fillId="0" borderId="27" xfId="0" applyNumberFormat="1" applyFont="1" applyBorder="1" applyAlignment="1">
      <alignment/>
    </xf>
    <xf numFmtId="3" fontId="9" fillId="12" borderId="29" xfId="0" applyNumberFormat="1" applyFont="1" applyFill="1" applyBorder="1" applyAlignment="1">
      <alignment vertical="center"/>
    </xf>
    <xf numFmtId="0" fontId="4" fillId="12" borderId="29" xfId="0" applyFont="1" applyFill="1" applyBorder="1" applyAlignment="1">
      <alignment vertical="center"/>
    </xf>
    <xf numFmtId="3" fontId="9" fillId="33" borderId="29" xfId="0" applyNumberFormat="1" applyFont="1" applyFill="1" applyBorder="1" applyAlignment="1">
      <alignment/>
    </xf>
    <xf numFmtId="0" fontId="4" fillId="34" borderId="35" xfId="0" applyFont="1" applyFill="1" applyBorder="1" applyAlignment="1">
      <alignment/>
    </xf>
    <xf numFmtId="3" fontId="9" fillId="34" borderId="35" xfId="0" applyNumberFormat="1" applyFont="1" applyFill="1" applyBorder="1" applyAlignment="1">
      <alignment vertical="center"/>
    </xf>
    <xf numFmtId="0" fontId="60" fillId="0" borderId="11" xfId="0" applyFont="1" applyBorder="1" applyAlignment="1">
      <alignment horizontal="center"/>
    </xf>
    <xf numFmtId="3" fontId="17" fillId="0" borderId="11" xfId="0" applyNumberFormat="1" applyFont="1" applyFill="1" applyBorder="1" applyAlignment="1" quotePrefix="1">
      <alignment horizontal="center" vertical="center" wrapText="1"/>
    </xf>
    <xf numFmtId="3" fontId="8" fillId="33" borderId="29" xfId="0" applyNumberFormat="1" applyFont="1" applyFill="1" applyBorder="1" applyAlignment="1">
      <alignment vertical="center"/>
    </xf>
    <xf numFmtId="3" fontId="8" fillId="0" borderId="23" xfId="0" applyNumberFormat="1" applyFont="1" applyBorder="1" applyAlignment="1">
      <alignment vertical="center"/>
    </xf>
    <xf numFmtId="3" fontId="8" fillId="0" borderId="22" xfId="0" applyNumberFormat="1" applyFont="1" applyBorder="1" applyAlignment="1">
      <alignment vertical="center"/>
    </xf>
    <xf numFmtId="3" fontId="8" fillId="34" borderId="29" xfId="0" applyNumberFormat="1" applyFont="1" applyFill="1" applyBorder="1" applyAlignment="1">
      <alignment vertical="center"/>
    </xf>
    <xf numFmtId="3" fontId="8" fillId="12" borderId="22" xfId="0" applyNumberFormat="1" applyFont="1" applyFill="1" applyBorder="1" applyAlignment="1">
      <alignment vertical="center"/>
    </xf>
    <xf numFmtId="3" fontId="8" fillId="34" borderId="11" xfId="0" applyNumberFormat="1" applyFont="1" applyFill="1" applyBorder="1" applyAlignment="1">
      <alignment vertical="center"/>
    </xf>
    <xf numFmtId="3" fontId="8" fillId="33" borderId="11" xfId="0" applyNumberFormat="1" applyFont="1" applyFill="1" applyBorder="1" applyAlignment="1">
      <alignment/>
    </xf>
    <xf numFmtId="3" fontId="8" fillId="0" borderId="18" xfId="0" applyNumberFormat="1" applyFont="1" applyBorder="1" applyAlignment="1">
      <alignment/>
    </xf>
    <xf numFmtId="3" fontId="8" fillId="0" borderId="16" xfId="0" applyNumberFormat="1" applyFont="1" applyBorder="1" applyAlignment="1">
      <alignment/>
    </xf>
    <xf numFmtId="3" fontId="8" fillId="0" borderId="25" xfId="0" applyNumberFormat="1" applyFont="1" applyBorder="1" applyAlignment="1">
      <alignment/>
    </xf>
    <xf numFmtId="3" fontId="8" fillId="0" borderId="28" xfId="0" applyNumberFormat="1" applyFont="1" applyBorder="1" applyAlignment="1">
      <alignment/>
    </xf>
    <xf numFmtId="3" fontId="8" fillId="12" borderId="29" xfId="0" applyNumberFormat="1" applyFont="1" applyFill="1" applyBorder="1" applyAlignment="1">
      <alignment vertical="center"/>
    </xf>
    <xf numFmtId="3" fontId="8" fillId="34" borderId="32" xfId="0" applyNumberFormat="1" applyFont="1" applyFill="1" applyBorder="1" applyAlignment="1">
      <alignment vertical="center"/>
    </xf>
    <xf numFmtId="0" fontId="56" fillId="0" borderId="0" xfId="0" applyFont="1" applyAlignment="1">
      <alignment/>
    </xf>
    <xf numFmtId="3" fontId="17" fillId="33" borderId="29" xfId="0" applyNumberFormat="1" applyFont="1" applyFill="1" applyBorder="1" applyAlignment="1">
      <alignment vertical="center"/>
    </xf>
    <xf numFmtId="3" fontId="17" fillId="0" borderId="23" xfId="0" applyNumberFormat="1" applyFont="1" applyBorder="1" applyAlignment="1">
      <alignment vertical="center"/>
    </xf>
    <xf numFmtId="3" fontId="18" fillId="0" borderId="22" xfId="0" applyNumberFormat="1" applyFont="1" applyBorder="1" applyAlignment="1">
      <alignment vertical="center"/>
    </xf>
    <xf numFmtId="3" fontId="17" fillId="0" borderId="22" xfId="0" applyNumberFormat="1" applyFont="1" applyBorder="1" applyAlignment="1">
      <alignment vertical="center"/>
    </xf>
    <xf numFmtId="3" fontId="18" fillId="0" borderId="23" xfId="0" applyNumberFormat="1" applyFont="1" applyBorder="1" applyAlignment="1">
      <alignment vertical="center"/>
    </xf>
    <xf numFmtId="3" fontId="17" fillId="34" borderId="29" xfId="0" applyNumberFormat="1" applyFont="1" applyFill="1" applyBorder="1" applyAlignment="1">
      <alignment vertical="center"/>
    </xf>
    <xf numFmtId="3" fontId="17" fillId="12" borderId="22" xfId="0" applyNumberFormat="1" applyFont="1" applyFill="1" applyBorder="1" applyAlignment="1">
      <alignment vertical="center"/>
    </xf>
    <xf numFmtId="3" fontId="17" fillId="34" borderId="11" xfId="0" applyNumberFormat="1" applyFont="1" applyFill="1" applyBorder="1" applyAlignment="1">
      <alignment vertical="center"/>
    </xf>
    <xf numFmtId="0" fontId="17" fillId="0" borderId="29" xfId="0" applyFont="1" applyBorder="1" applyAlignment="1">
      <alignment vertical="center"/>
    </xf>
    <xf numFmtId="3" fontId="17" fillId="33" borderId="11" xfId="0" applyNumberFormat="1" applyFont="1" applyFill="1" applyBorder="1" applyAlignment="1">
      <alignment/>
    </xf>
    <xf numFmtId="3" fontId="17" fillId="0" borderId="18" xfId="0" applyNumberFormat="1" applyFont="1" applyBorder="1" applyAlignment="1">
      <alignment/>
    </xf>
    <xf numFmtId="3" fontId="17" fillId="0" borderId="16" xfId="0" applyNumberFormat="1" applyFont="1" applyBorder="1" applyAlignment="1">
      <alignment/>
    </xf>
    <xf numFmtId="3" fontId="17" fillId="0" borderId="25" xfId="0" applyNumberFormat="1" applyFont="1" applyBorder="1" applyAlignment="1">
      <alignment/>
    </xf>
    <xf numFmtId="3" fontId="18" fillId="0" borderId="16" xfId="0" applyNumberFormat="1" applyFont="1" applyBorder="1" applyAlignment="1">
      <alignment/>
    </xf>
    <xf numFmtId="3" fontId="18" fillId="0" borderId="25" xfId="0" applyNumberFormat="1" applyFont="1" applyBorder="1" applyAlignment="1">
      <alignment/>
    </xf>
    <xf numFmtId="3" fontId="17" fillId="0" borderId="28" xfId="0" applyNumberFormat="1" applyFont="1" applyBorder="1" applyAlignment="1">
      <alignment/>
    </xf>
    <xf numFmtId="3" fontId="17" fillId="12" borderId="29" xfId="0" applyNumberFormat="1" applyFont="1" applyFill="1" applyBorder="1" applyAlignment="1">
      <alignment vertical="center"/>
    </xf>
    <xf numFmtId="3" fontId="17" fillId="34" borderId="32" xfId="0" applyNumberFormat="1" applyFont="1" applyFill="1" applyBorder="1" applyAlignment="1">
      <alignment vertical="center"/>
    </xf>
    <xf numFmtId="0" fontId="54" fillId="0" borderId="29" xfId="0" applyFont="1" applyBorder="1" applyAlignment="1">
      <alignment horizontal="center"/>
    </xf>
    <xf numFmtId="0" fontId="57" fillId="0" borderId="13" xfId="0" applyFont="1" applyBorder="1" applyAlignment="1">
      <alignment horizontal="center"/>
    </xf>
    <xf numFmtId="3" fontId="10" fillId="6" borderId="11" xfId="0" applyNumberFormat="1" applyFont="1" applyFill="1" applyBorder="1" applyAlignment="1">
      <alignment horizontal="center" vertical="center" wrapText="1"/>
    </xf>
    <xf numFmtId="3" fontId="8" fillId="0" borderId="35" xfId="0" applyNumberFormat="1" applyFont="1" applyFill="1" applyBorder="1" applyAlignment="1">
      <alignment horizontal="center" vertical="center" wrapText="1"/>
    </xf>
    <xf numFmtId="3" fontId="8" fillId="0" borderId="32" xfId="0" applyNumberFormat="1" applyFont="1" applyFill="1" applyBorder="1" applyAlignment="1">
      <alignment horizontal="center" vertical="center" wrapText="1"/>
    </xf>
    <xf numFmtId="3" fontId="8" fillId="0" borderId="31" xfId="0" applyNumberFormat="1" applyFont="1" applyFill="1" applyBorder="1" applyAlignment="1">
      <alignment horizontal="center" vertical="center" wrapText="1"/>
    </xf>
    <xf numFmtId="3" fontId="10" fillId="6" borderId="12" xfId="0" applyNumberFormat="1" applyFont="1" applyFill="1" applyBorder="1" applyAlignment="1">
      <alignment horizontal="center" vertical="center" wrapText="1"/>
    </xf>
    <xf numFmtId="3" fontId="9" fillId="6" borderId="11" xfId="0" applyNumberFormat="1" applyFont="1" applyFill="1" applyBorder="1" applyAlignment="1">
      <alignment horizontal="right" vertical="center" wrapText="1"/>
    </xf>
    <xf numFmtId="3" fontId="10" fillId="6" borderId="11" xfId="0" applyNumberFormat="1" applyFont="1" applyFill="1" applyBorder="1" applyAlignment="1">
      <alignment horizontal="right" vertical="center" wrapText="1"/>
    </xf>
    <xf numFmtId="0" fontId="58" fillId="0" borderId="11" xfId="0" applyFont="1" applyBorder="1" applyAlignment="1">
      <alignment horizontal="right"/>
    </xf>
    <xf numFmtId="0" fontId="10" fillId="0" borderId="0" xfId="0" applyFont="1" applyBorder="1" applyAlignment="1">
      <alignment horizontal="right" vertical="center"/>
    </xf>
    <xf numFmtId="0" fontId="57" fillId="0" borderId="11" xfId="0" applyFont="1" applyBorder="1" applyAlignment="1">
      <alignment horizontal="right"/>
    </xf>
    <xf numFmtId="0" fontId="2" fillId="0" borderId="0" xfId="55" applyFont="1" applyAlignment="1">
      <alignment horizontal="right" vertical="center"/>
      <protection/>
    </xf>
    <xf numFmtId="0" fontId="2" fillId="0" borderId="0" xfId="55" applyAlignment="1">
      <alignment vertical="center"/>
      <protection/>
    </xf>
    <xf numFmtId="0" fontId="2" fillId="0" borderId="0" xfId="55" applyAlignment="1">
      <alignment horizontal="right" vertical="center"/>
      <protection/>
    </xf>
    <xf numFmtId="0" fontId="9" fillId="0" borderId="0" xfId="55" applyFont="1" applyAlignment="1">
      <alignment horizontal="center" vertical="center"/>
      <protection/>
    </xf>
    <xf numFmtId="0" fontId="2" fillId="0" borderId="0" xfId="55" applyFont="1" applyAlignment="1">
      <alignment horizontal="right"/>
      <protection/>
    </xf>
    <xf numFmtId="0" fontId="2" fillId="0" borderId="36" xfId="55" applyFont="1" applyBorder="1" applyAlignment="1">
      <alignment vertical="center"/>
      <protection/>
    </xf>
    <xf numFmtId="0" fontId="17" fillId="0" borderId="14" xfId="55" applyFont="1" applyBorder="1" applyAlignment="1">
      <alignment horizontal="center"/>
      <protection/>
    </xf>
    <xf numFmtId="0" fontId="2" fillId="0" borderId="37" xfId="55" applyFont="1" applyBorder="1" applyAlignment="1">
      <alignment vertical="center"/>
      <protection/>
    </xf>
    <xf numFmtId="0" fontId="2" fillId="0" borderId="32" xfId="55" applyFont="1" applyBorder="1" applyAlignment="1">
      <alignment vertical="center"/>
      <protection/>
    </xf>
    <xf numFmtId="0" fontId="2" fillId="0" borderId="18" xfId="55" applyFont="1" applyBorder="1" applyAlignment="1">
      <alignment horizontal="right" vertical="center"/>
      <protection/>
    </xf>
    <xf numFmtId="0" fontId="17" fillId="0" borderId="20" xfId="55" applyFont="1" applyBorder="1" applyAlignment="1">
      <alignment horizontal="left" vertical="center"/>
      <protection/>
    </xf>
    <xf numFmtId="164" fontId="17" fillId="0" borderId="19" xfId="55" applyNumberFormat="1" applyFont="1" applyBorder="1" applyAlignment="1">
      <alignment vertical="center"/>
      <protection/>
    </xf>
    <xf numFmtId="0" fontId="17" fillId="0" borderId="0" xfId="55" applyFont="1" applyAlignment="1">
      <alignment vertical="center"/>
      <protection/>
    </xf>
    <xf numFmtId="0" fontId="2" fillId="0" borderId="16" xfId="55" applyFont="1" applyBorder="1" applyAlignment="1">
      <alignment horizontal="right" vertical="center"/>
      <protection/>
    </xf>
    <xf numFmtId="0" fontId="2" fillId="0" borderId="38" xfId="55" applyFont="1" applyBorder="1" applyAlignment="1" quotePrefix="1">
      <alignment horizontal="center" vertical="center"/>
      <protection/>
    </xf>
    <xf numFmtId="0" fontId="2" fillId="0" borderId="39" xfId="55" applyFont="1" applyBorder="1" applyAlignment="1">
      <alignment vertical="center"/>
      <protection/>
    </xf>
    <xf numFmtId="164" fontId="2" fillId="0" borderId="17" xfId="42" applyNumberFormat="1" applyFont="1" applyBorder="1" applyAlignment="1">
      <alignment vertical="center"/>
    </xf>
    <xf numFmtId="0" fontId="2" fillId="0" borderId="40" xfId="55" applyFont="1" applyBorder="1" applyAlignment="1" quotePrefix="1">
      <alignment horizontal="center" vertical="center"/>
      <protection/>
    </xf>
    <xf numFmtId="0" fontId="2" fillId="0" borderId="10" xfId="55" applyFont="1" applyBorder="1" applyAlignment="1">
      <alignment vertical="center"/>
      <protection/>
    </xf>
    <xf numFmtId="0" fontId="2" fillId="0" borderId="10" xfId="55" applyFont="1" applyBorder="1" applyAlignment="1">
      <alignment vertical="center" wrapText="1"/>
      <protection/>
    </xf>
    <xf numFmtId="164" fontId="17" fillId="0" borderId="17" xfId="55" applyNumberFormat="1" applyFont="1" applyBorder="1" applyAlignment="1">
      <alignment vertical="center"/>
      <protection/>
    </xf>
    <xf numFmtId="0" fontId="2" fillId="0" borderId="39" xfId="55" applyFont="1" applyBorder="1" applyAlignment="1">
      <alignment vertical="center" wrapText="1"/>
      <protection/>
    </xf>
    <xf numFmtId="0" fontId="19" fillId="0" borderId="0" xfId="55" applyFont="1" applyAlignment="1">
      <alignment vertical="center"/>
      <protection/>
    </xf>
    <xf numFmtId="0" fontId="2" fillId="0" borderId="41" xfId="55" applyFont="1" applyBorder="1" applyAlignment="1">
      <alignment vertical="center" wrapText="1"/>
      <protection/>
    </xf>
    <xf numFmtId="164" fontId="2" fillId="0" borderId="42" xfId="42" applyNumberFormat="1" applyFont="1" applyBorder="1" applyAlignment="1">
      <alignment vertical="center"/>
    </xf>
    <xf numFmtId="0" fontId="2" fillId="0" borderId="25" xfId="55" applyFont="1" applyBorder="1" applyAlignment="1">
      <alignment horizontal="right" vertical="center"/>
      <protection/>
    </xf>
    <xf numFmtId="0" fontId="2" fillId="0" borderId="43" xfId="55" applyFont="1" applyBorder="1" applyAlignment="1">
      <alignment horizontal="right" vertical="center"/>
      <protection/>
    </xf>
    <xf numFmtId="0" fontId="11" fillId="34" borderId="44" xfId="55" applyFont="1" applyFill="1" applyBorder="1" applyAlignment="1">
      <alignment vertical="center"/>
      <protection/>
    </xf>
    <xf numFmtId="0" fontId="8" fillId="34" borderId="45" xfId="55" applyFont="1" applyFill="1" applyBorder="1" applyAlignment="1">
      <alignment vertical="center"/>
      <protection/>
    </xf>
    <xf numFmtId="164" fontId="8" fillId="34" borderId="46" xfId="55" applyNumberFormat="1" applyFont="1" applyFill="1" applyBorder="1" applyAlignment="1">
      <alignment vertical="center"/>
      <protection/>
    </xf>
    <xf numFmtId="0" fontId="2" fillId="0" borderId="0" xfId="55" applyFont="1" applyBorder="1" applyAlignment="1">
      <alignment horizontal="right" vertical="center"/>
      <protection/>
    </xf>
    <xf numFmtId="0" fontId="2" fillId="0" borderId="0" xfId="55" applyBorder="1" applyAlignment="1">
      <alignment vertical="center"/>
      <protection/>
    </xf>
    <xf numFmtId="0" fontId="2" fillId="0" borderId="11" xfId="55" applyFont="1" applyBorder="1" applyAlignment="1">
      <alignment horizontal="right" vertical="center"/>
      <protection/>
    </xf>
    <xf numFmtId="0" fontId="11" fillId="34" borderId="47" xfId="55" applyFont="1" applyFill="1" applyBorder="1" applyAlignment="1">
      <alignment vertical="center"/>
      <protection/>
    </xf>
    <xf numFmtId="0" fontId="8" fillId="34" borderId="48" xfId="55" applyFont="1" applyFill="1" applyBorder="1" applyAlignment="1">
      <alignment vertical="center"/>
      <protection/>
    </xf>
    <xf numFmtId="164" fontId="8" fillId="34" borderId="14" xfId="55" applyNumberFormat="1" applyFont="1" applyFill="1" applyBorder="1" applyAlignment="1">
      <alignment vertical="center"/>
      <protection/>
    </xf>
    <xf numFmtId="0" fontId="8" fillId="34" borderId="47" xfId="55" applyFont="1" applyFill="1" applyBorder="1" applyAlignment="1">
      <alignment vertical="center"/>
      <protection/>
    </xf>
    <xf numFmtId="0" fontId="19" fillId="0" borderId="0" xfId="58" applyFont="1" applyBorder="1" applyAlignment="1" quotePrefix="1">
      <alignment vertical="center"/>
      <protection/>
    </xf>
    <xf numFmtId="3" fontId="19" fillId="0" borderId="0" xfId="55" applyNumberFormat="1" applyFont="1" applyAlignment="1">
      <alignment vertical="center"/>
      <protection/>
    </xf>
    <xf numFmtId="3" fontId="2" fillId="0" borderId="0" xfId="55" applyNumberFormat="1" applyAlignment="1">
      <alignment vertical="center"/>
      <protection/>
    </xf>
    <xf numFmtId="0" fontId="2" fillId="0" borderId="0" xfId="55" applyAlignment="1">
      <alignment horizontal="right"/>
      <protection/>
    </xf>
    <xf numFmtId="0" fontId="2" fillId="0" borderId="0" xfId="55">
      <alignment/>
      <protection/>
    </xf>
    <xf numFmtId="0" fontId="9" fillId="0" borderId="0" xfId="55" applyFont="1" applyAlignment="1">
      <alignment horizontal="right"/>
      <protection/>
    </xf>
    <xf numFmtId="0" fontId="9" fillId="0" borderId="0" xfId="55" applyFont="1" applyAlignment="1">
      <alignment horizontal="center"/>
      <protection/>
    </xf>
    <xf numFmtId="0" fontId="2" fillId="0" borderId="20" xfId="55" applyBorder="1" applyAlignment="1">
      <alignment/>
      <protection/>
    </xf>
    <xf numFmtId="0" fontId="2" fillId="0" borderId="20" xfId="55" applyBorder="1" applyAlignment="1">
      <alignment horizontal="right"/>
      <protection/>
    </xf>
    <xf numFmtId="0" fontId="2" fillId="0" borderId="40" xfId="55" applyBorder="1" applyAlignment="1">
      <alignment horizontal="right"/>
      <protection/>
    </xf>
    <xf numFmtId="0" fontId="17" fillId="0" borderId="40" xfId="55" applyFont="1" applyBorder="1" applyAlignment="1">
      <alignment horizontal="center"/>
      <protection/>
    </xf>
    <xf numFmtId="0" fontId="17" fillId="0" borderId="49" xfId="55" applyFont="1" applyBorder="1" applyAlignment="1">
      <alignment horizontal="center"/>
      <protection/>
    </xf>
    <xf numFmtId="0" fontId="17" fillId="36" borderId="40" xfId="55" applyFont="1" applyFill="1" applyBorder="1" applyAlignment="1">
      <alignment horizontal="center" vertical="center" wrapText="1"/>
      <protection/>
    </xf>
    <xf numFmtId="0" fontId="17" fillId="36" borderId="38" xfId="55" applyFont="1" applyFill="1" applyBorder="1" applyAlignment="1">
      <alignment horizontal="center" vertical="center" wrapText="1"/>
      <protection/>
    </xf>
    <xf numFmtId="0" fontId="2" fillId="0" borderId="0" xfId="55" applyAlignment="1">
      <alignment wrapText="1"/>
      <protection/>
    </xf>
    <xf numFmtId="0" fontId="2" fillId="36" borderId="41" xfId="55" applyFill="1" applyBorder="1">
      <alignment/>
      <protection/>
    </xf>
    <xf numFmtId="0" fontId="2" fillId="36" borderId="21" xfId="55" applyFill="1" applyBorder="1">
      <alignment/>
      <protection/>
    </xf>
    <xf numFmtId="0" fontId="2" fillId="36" borderId="49" xfId="55" applyFill="1" applyBorder="1">
      <alignment/>
      <protection/>
    </xf>
    <xf numFmtId="0" fontId="2" fillId="36" borderId="50" xfId="55" applyFill="1" applyBorder="1" applyAlignment="1">
      <alignment wrapText="1"/>
      <protection/>
    </xf>
    <xf numFmtId="0" fontId="2" fillId="36" borderId="0" xfId="55" applyFill="1" applyBorder="1" applyAlignment="1">
      <alignment wrapText="1"/>
      <protection/>
    </xf>
    <xf numFmtId="0" fontId="2" fillId="36" borderId="51" xfId="55" applyFill="1" applyBorder="1" applyAlignment="1">
      <alignment wrapText="1"/>
      <protection/>
    </xf>
    <xf numFmtId="0" fontId="17" fillId="36" borderId="52" xfId="55" applyFont="1" applyFill="1" applyBorder="1" applyAlignment="1">
      <alignment horizontal="center" vertical="center" wrapText="1"/>
      <protection/>
    </xf>
    <xf numFmtId="3" fontId="17" fillId="34" borderId="40" xfId="55" applyNumberFormat="1" applyFont="1" applyFill="1" applyBorder="1">
      <alignment/>
      <protection/>
    </xf>
    <xf numFmtId="3" fontId="2" fillId="0" borderId="40" xfId="55" applyNumberFormat="1" applyBorder="1">
      <alignment/>
      <protection/>
    </xf>
    <xf numFmtId="3" fontId="17" fillId="34" borderId="40" xfId="55" applyNumberFormat="1" applyFont="1" applyFill="1" applyBorder="1" applyAlignment="1">
      <alignment horizontal="right" vertical="center" wrapText="1"/>
      <protection/>
    </xf>
    <xf numFmtId="3" fontId="2" fillId="0" borderId="40" xfId="55" applyNumberFormat="1" applyBorder="1" applyAlignment="1">
      <alignment wrapText="1"/>
      <protection/>
    </xf>
    <xf numFmtId="3" fontId="17" fillId="37" borderId="40" xfId="55" applyNumberFormat="1" applyFont="1" applyFill="1" applyBorder="1">
      <alignment/>
      <protection/>
    </xf>
    <xf numFmtId="0" fontId="17" fillId="37" borderId="40" xfId="55" applyFont="1" applyFill="1" applyBorder="1" applyAlignment="1">
      <alignment horizontal="center" wrapText="1"/>
      <protection/>
    </xf>
    <xf numFmtId="3" fontId="2" fillId="0" borderId="40" xfId="55" applyNumberFormat="1" applyFont="1" applyFill="1" applyBorder="1">
      <alignment/>
      <protection/>
    </xf>
    <xf numFmtId="0" fontId="2" fillId="0" borderId="0" xfId="55" applyFont="1">
      <alignment/>
      <protection/>
    </xf>
    <xf numFmtId="3" fontId="2" fillId="0" borderId="52" xfId="55" applyNumberFormat="1" applyFont="1" applyFill="1" applyBorder="1">
      <alignment/>
      <protection/>
    </xf>
    <xf numFmtId="0" fontId="9" fillId="36" borderId="39" xfId="55" applyFont="1" applyFill="1" applyBorder="1">
      <alignment/>
      <protection/>
    </xf>
    <xf numFmtId="0" fontId="2" fillId="36" borderId="10" xfId="55" applyFill="1" applyBorder="1">
      <alignment/>
      <protection/>
    </xf>
    <xf numFmtId="0" fontId="2" fillId="36" borderId="38" xfId="55" applyFill="1" applyBorder="1">
      <alignment/>
      <protection/>
    </xf>
    <xf numFmtId="3" fontId="9" fillId="34" borderId="40" xfId="55" applyNumberFormat="1" applyFont="1" applyFill="1" applyBorder="1">
      <alignment/>
      <protection/>
    </xf>
    <xf numFmtId="0" fontId="2" fillId="36" borderId="39" xfId="55" applyFill="1" applyBorder="1">
      <alignment/>
      <protection/>
    </xf>
    <xf numFmtId="0" fontId="4" fillId="0" borderId="0" xfId="56" applyFont="1">
      <alignment/>
      <protection/>
    </xf>
    <xf numFmtId="0" fontId="2" fillId="0" borderId="0" xfId="56" applyFont="1" applyAlignment="1">
      <alignment horizontal="right"/>
      <protection/>
    </xf>
    <xf numFmtId="0" fontId="4" fillId="0" borderId="0" xfId="56" applyFont="1" applyProtection="1">
      <alignment/>
      <protection/>
    </xf>
    <xf numFmtId="0" fontId="9" fillId="0" borderId="53" xfId="56" applyFont="1" applyBorder="1" applyAlignment="1" applyProtection="1">
      <alignment horizontal="center"/>
      <protection/>
    </xf>
    <xf numFmtId="0" fontId="9" fillId="0" borderId="48" xfId="56" applyFont="1" applyBorder="1" applyAlignment="1" applyProtection="1">
      <alignment horizontal="center"/>
      <protection/>
    </xf>
    <xf numFmtId="0" fontId="9" fillId="0" borderId="54" xfId="56" applyFont="1" applyBorder="1" applyAlignment="1" applyProtection="1">
      <alignment horizontal="center"/>
      <protection/>
    </xf>
    <xf numFmtId="0" fontId="9" fillId="0" borderId="14" xfId="56" applyFont="1" applyBorder="1" applyAlignment="1" applyProtection="1">
      <alignment horizontal="center"/>
      <protection/>
    </xf>
    <xf numFmtId="0" fontId="9" fillId="37" borderId="11" xfId="56" applyFont="1" applyFill="1" applyBorder="1" applyAlignment="1" applyProtection="1">
      <alignment horizontal="center" vertical="center" wrapText="1"/>
      <protection/>
    </xf>
    <xf numFmtId="0" fontId="9" fillId="37" borderId="11" xfId="56" applyFont="1" applyFill="1" applyBorder="1" applyAlignment="1" applyProtection="1">
      <alignment horizontal="center" vertical="center"/>
      <protection/>
    </xf>
    <xf numFmtId="0" fontId="4" fillId="0" borderId="55" xfId="56" applyFont="1" applyBorder="1" applyAlignment="1" applyProtection="1">
      <alignment horizontal="right" vertical="center"/>
      <protection/>
    </xf>
    <xf numFmtId="0" fontId="4" fillId="0" borderId="56" xfId="56" applyFont="1" applyBorder="1" applyAlignment="1" applyProtection="1">
      <alignment horizontal="left" vertical="center" wrapText="1" indent="1"/>
      <protection locked="0"/>
    </xf>
    <xf numFmtId="3" fontId="4" fillId="0" borderId="57" xfId="56" applyNumberFormat="1" applyFont="1" applyBorder="1" applyAlignment="1" applyProtection="1">
      <alignment horizontal="right" vertical="center" indent="1"/>
      <protection locked="0"/>
    </xf>
    <xf numFmtId="3" fontId="4" fillId="0" borderId="19" xfId="56" applyNumberFormat="1" applyFont="1" applyBorder="1" applyAlignment="1" applyProtection="1">
      <alignment horizontal="right" vertical="center" indent="1"/>
      <protection locked="0"/>
    </xf>
    <xf numFmtId="0" fontId="4" fillId="0" borderId="58" xfId="56" applyFont="1" applyBorder="1" applyAlignment="1" applyProtection="1">
      <alignment horizontal="right" vertical="center"/>
      <protection/>
    </xf>
    <xf numFmtId="0" fontId="4" fillId="0" borderId="40" xfId="56" applyFont="1" applyBorder="1" applyAlignment="1" applyProtection="1">
      <alignment horizontal="left" vertical="center" wrapText="1" indent="1"/>
      <protection locked="0"/>
    </xf>
    <xf numFmtId="0" fontId="4" fillId="0" borderId="40" xfId="56" applyFont="1" applyBorder="1" applyAlignment="1" applyProtection="1">
      <alignment horizontal="left" vertical="center" indent="1"/>
      <protection locked="0"/>
    </xf>
    <xf numFmtId="3" fontId="4" fillId="0" borderId="39" xfId="56" applyNumberFormat="1" applyFont="1" applyBorder="1" applyAlignment="1" applyProtection="1">
      <alignment horizontal="right" vertical="center" indent="1"/>
      <protection locked="0"/>
    </xf>
    <xf numFmtId="3" fontId="4" fillId="0" borderId="17" xfId="56" applyNumberFormat="1" applyFont="1" applyBorder="1" applyAlignment="1" applyProtection="1">
      <alignment horizontal="right" vertical="center" indent="1"/>
      <protection locked="0"/>
    </xf>
    <xf numFmtId="3" fontId="4" fillId="0" borderId="39" xfId="56" applyNumberFormat="1" applyFont="1" applyBorder="1" applyAlignment="1" applyProtection="1">
      <alignment horizontal="right" vertical="center" wrapText="1" indent="1"/>
      <protection locked="0"/>
    </xf>
    <xf numFmtId="0" fontId="4" fillId="0" borderId="52" xfId="56" applyFont="1" applyBorder="1" applyAlignment="1" applyProtection="1">
      <alignment horizontal="left" vertical="center" wrapText="1" indent="1"/>
      <protection locked="0"/>
    </xf>
    <xf numFmtId="3" fontId="4" fillId="0" borderId="41" xfId="56" applyNumberFormat="1" applyFont="1" applyBorder="1" applyAlignment="1" applyProtection="1">
      <alignment horizontal="right" vertical="center" wrapText="1" indent="1"/>
      <protection locked="0"/>
    </xf>
    <xf numFmtId="3" fontId="4" fillId="0" borderId="42" xfId="56" applyNumberFormat="1" applyFont="1" applyBorder="1" applyAlignment="1" applyProtection="1">
      <alignment horizontal="right" vertical="center" indent="1"/>
      <protection locked="0"/>
    </xf>
    <xf numFmtId="3" fontId="4" fillId="0" borderId="42" xfId="56" applyNumberFormat="1" applyFont="1" applyBorder="1" applyAlignment="1" applyProtection="1">
      <alignment horizontal="right" vertical="center" wrapText="1" indent="1"/>
      <protection locked="0"/>
    </xf>
    <xf numFmtId="0" fontId="9" fillId="0" borderId="12" xfId="56" applyFont="1" applyBorder="1" applyAlignment="1" applyProtection="1">
      <alignment horizontal="right" vertical="center"/>
      <protection/>
    </xf>
    <xf numFmtId="0" fontId="9" fillId="0" borderId="12" xfId="56" applyFont="1" applyBorder="1" applyAlignment="1" applyProtection="1">
      <alignment vertical="center"/>
      <protection/>
    </xf>
    <xf numFmtId="165" fontId="4" fillId="38" borderId="11" xfId="56" applyNumberFormat="1" applyFont="1" applyFill="1" applyBorder="1" applyAlignment="1" applyProtection="1">
      <alignment horizontal="left" vertical="center" wrapText="1" indent="2"/>
      <protection/>
    </xf>
    <xf numFmtId="3" fontId="9" fillId="0" borderId="29" xfId="56" applyNumberFormat="1" applyFont="1" applyFill="1" applyBorder="1" applyAlignment="1" applyProtection="1">
      <alignment horizontal="right" vertical="center" indent="1"/>
      <protection/>
    </xf>
    <xf numFmtId="3" fontId="9" fillId="0" borderId="14" xfId="56" applyNumberFormat="1" applyFont="1" applyFill="1" applyBorder="1" applyAlignment="1" applyProtection="1">
      <alignment horizontal="right" vertical="center" indent="1"/>
      <protection/>
    </xf>
    <xf numFmtId="0" fontId="9" fillId="37" borderId="59" xfId="56" applyFont="1" applyFill="1" applyBorder="1" applyAlignment="1" applyProtection="1">
      <alignment horizontal="center" vertical="center" wrapText="1"/>
      <protection/>
    </xf>
    <xf numFmtId="0" fontId="9" fillId="37" borderId="60" xfId="56" applyFont="1" applyFill="1" applyBorder="1" applyAlignment="1" applyProtection="1">
      <alignment horizontal="center" vertical="center"/>
      <protection/>
    </xf>
    <xf numFmtId="0" fontId="9" fillId="37" borderId="61" xfId="56" applyFont="1" applyFill="1" applyBorder="1" applyAlignment="1" applyProtection="1">
      <alignment horizontal="center" vertical="center" wrapText="1"/>
      <protection/>
    </xf>
    <xf numFmtId="0" fontId="9" fillId="37" borderId="62" xfId="56" applyFont="1" applyFill="1" applyBorder="1" applyAlignment="1" applyProtection="1">
      <alignment horizontal="center" vertical="center" wrapText="1"/>
      <protection/>
    </xf>
    <xf numFmtId="0" fontId="4" fillId="0" borderId="63" xfId="56" applyFont="1" applyBorder="1" applyAlignment="1" applyProtection="1">
      <alignment horizontal="right" vertical="center"/>
      <protection/>
    </xf>
    <xf numFmtId="0" fontId="4" fillId="0" borderId="64" xfId="56" applyFont="1" applyBorder="1" applyAlignment="1" applyProtection="1">
      <alignment horizontal="left" vertical="center" indent="1"/>
      <protection locked="0"/>
    </xf>
    <xf numFmtId="0" fontId="4" fillId="0" borderId="64" xfId="56" applyFont="1" applyBorder="1" applyAlignment="1" applyProtection="1">
      <alignment horizontal="left" vertical="center" wrapText="1" indent="1"/>
      <protection locked="0"/>
    </xf>
    <xf numFmtId="3" fontId="4" fillId="0" borderId="65" xfId="56" applyNumberFormat="1" applyFont="1" applyBorder="1" applyAlignment="1" applyProtection="1">
      <alignment horizontal="right" vertical="center" wrapText="1" indent="1"/>
      <protection locked="0"/>
    </xf>
    <xf numFmtId="3" fontId="4" fillId="0" borderId="66" xfId="56" applyNumberFormat="1" applyFont="1" applyBorder="1" applyAlignment="1" applyProtection="1">
      <alignment horizontal="right" vertical="center" indent="1"/>
      <protection locked="0"/>
    </xf>
    <xf numFmtId="0" fontId="4" fillId="0" borderId="67" xfId="56" applyFont="1" applyBorder="1" applyAlignment="1" applyProtection="1">
      <alignment horizontal="right" vertical="center"/>
      <protection/>
    </xf>
    <xf numFmtId="0" fontId="4" fillId="0" borderId="52" xfId="56" applyFont="1" applyBorder="1" applyAlignment="1" applyProtection="1">
      <alignment horizontal="left" vertical="center" indent="1"/>
      <protection locked="0"/>
    </xf>
    <xf numFmtId="3" fontId="4" fillId="0" borderId="41" xfId="56" applyNumberFormat="1" applyFont="1" applyBorder="1" applyAlignment="1" applyProtection="1">
      <alignment horizontal="right" vertical="center" indent="1"/>
      <protection locked="0"/>
    </xf>
    <xf numFmtId="0" fontId="4" fillId="0" borderId="68" xfId="56" applyFont="1" applyBorder="1" applyAlignment="1" applyProtection="1">
      <alignment horizontal="right" vertical="center"/>
      <protection/>
    </xf>
    <xf numFmtId="0" fontId="4" fillId="0" borderId="69" xfId="56" applyFont="1" applyBorder="1" applyAlignment="1" applyProtection="1">
      <alignment horizontal="left" vertical="center" indent="1"/>
      <protection locked="0"/>
    </xf>
    <xf numFmtId="0" fontId="4" fillId="0" borderId="69" xfId="56" applyFont="1" applyBorder="1" applyAlignment="1" applyProtection="1">
      <alignment horizontal="left" vertical="center" wrapText="1" indent="1"/>
      <protection locked="0"/>
    </xf>
    <xf numFmtId="3" fontId="4" fillId="0" borderId="50" xfId="56" applyNumberFormat="1" applyFont="1" applyBorder="1" applyAlignment="1" applyProtection="1">
      <alignment horizontal="right" vertical="center" wrapText="1" indent="1"/>
      <protection locked="0"/>
    </xf>
    <xf numFmtId="3" fontId="4" fillId="0" borderId="70" xfId="56" applyNumberFormat="1" applyFont="1" applyBorder="1" applyAlignment="1" applyProtection="1">
      <alignment horizontal="right" vertical="center" indent="1"/>
      <protection locked="0"/>
    </xf>
    <xf numFmtId="0" fontId="4" fillId="0" borderId="71" xfId="56" applyFont="1" applyBorder="1" applyAlignment="1" applyProtection="1">
      <alignment horizontal="right" vertical="center"/>
      <protection/>
    </xf>
    <xf numFmtId="0" fontId="4" fillId="0" borderId="72" xfId="56" applyFont="1" applyBorder="1" applyAlignment="1" applyProtection="1">
      <alignment horizontal="left" vertical="center" indent="1"/>
      <protection locked="0"/>
    </xf>
    <xf numFmtId="0" fontId="4" fillId="0" borderId="72" xfId="56" applyFont="1" applyBorder="1" applyAlignment="1" applyProtection="1">
      <alignment horizontal="left" vertical="center" wrapText="1" indent="1"/>
      <protection locked="0"/>
    </xf>
    <xf numFmtId="3" fontId="4" fillId="0" borderId="45" xfId="56" applyNumberFormat="1" applyFont="1" applyBorder="1" applyAlignment="1" applyProtection="1">
      <alignment horizontal="right" vertical="center" wrapText="1" indent="1"/>
      <protection locked="0"/>
    </xf>
    <xf numFmtId="3" fontId="4" fillId="0" borderId="46" xfId="56" applyNumberFormat="1" applyFont="1" applyBorder="1" applyAlignment="1" applyProtection="1">
      <alignment horizontal="right" vertical="center" indent="1"/>
      <protection locked="0"/>
    </xf>
    <xf numFmtId="3" fontId="4" fillId="0" borderId="72" xfId="56" applyNumberFormat="1" applyFont="1" applyBorder="1" applyAlignment="1" applyProtection="1">
      <alignment horizontal="right" vertical="center" wrapText="1" indent="1"/>
      <protection locked="0"/>
    </xf>
    <xf numFmtId="165" fontId="9" fillId="39" borderId="29" xfId="56" applyNumberFormat="1" applyFont="1" applyFill="1" applyBorder="1" applyAlignment="1" applyProtection="1">
      <alignment horizontal="right" vertical="center" wrapText="1" indent="2"/>
      <protection/>
    </xf>
    <xf numFmtId="0" fontId="3" fillId="0" borderId="0" xfId="57" applyFont="1" applyBorder="1" applyAlignment="1">
      <alignment horizontal="center"/>
      <protection/>
    </xf>
    <xf numFmtId="0" fontId="60" fillId="12" borderId="11" xfId="0" applyFont="1" applyFill="1" applyBorder="1" applyAlignment="1">
      <alignment horizontal="left" vertical="center"/>
    </xf>
    <xf numFmtId="3" fontId="60" fillId="12" borderId="12" xfId="0" applyNumberFormat="1" applyFont="1" applyFill="1" applyBorder="1" applyAlignment="1">
      <alignment horizontal="right" vertical="center"/>
    </xf>
    <xf numFmtId="0" fontId="0" fillId="0" borderId="13" xfId="0" applyFont="1" applyBorder="1" applyAlignment="1">
      <alignment horizontal="right" vertical="center"/>
    </xf>
    <xf numFmtId="0" fontId="0" fillId="0" borderId="29" xfId="0" applyFont="1" applyBorder="1" applyAlignment="1">
      <alignment horizontal="right" vertical="center"/>
    </xf>
    <xf numFmtId="3" fontId="60" fillId="12" borderId="13" xfId="0" applyNumberFormat="1" applyFont="1" applyFill="1" applyBorder="1" applyAlignment="1">
      <alignment horizontal="right" vertical="center"/>
    </xf>
    <xf numFmtId="3" fontId="60" fillId="12" borderId="29" xfId="0" applyNumberFormat="1" applyFont="1" applyFill="1" applyBorder="1" applyAlignment="1">
      <alignment horizontal="right" vertical="center"/>
    </xf>
    <xf numFmtId="0" fontId="55" fillId="0" borderId="11" xfId="0" applyFont="1" applyBorder="1" applyAlignment="1">
      <alignment horizontal="left" vertical="center"/>
    </xf>
    <xf numFmtId="3" fontId="55" fillId="0" borderId="12" xfId="0" applyNumberFormat="1" applyFont="1" applyBorder="1" applyAlignment="1">
      <alignment horizontal="right" vertical="center"/>
    </xf>
    <xf numFmtId="3" fontId="55" fillId="0" borderId="13" xfId="0" applyNumberFormat="1" applyFont="1" applyBorder="1" applyAlignment="1">
      <alignment horizontal="right" vertical="center"/>
    </xf>
    <xf numFmtId="0" fontId="55" fillId="0" borderId="29" xfId="0" applyFont="1" applyBorder="1" applyAlignment="1">
      <alignment horizontal="right" vertical="center"/>
    </xf>
    <xf numFmtId="0" fontId="55" fillId="0" borderId="11" xfId="0" applyFont="1" applyBorder="1" applyAlignment="1">
      <alignment horizontal="center"/>
    </xf>
    <xf numFmtId="0" fontId="55" fillId="0" borderId="11" xfId="0" applyFont="1" applyBorder="1" applyAlignment="1">
      <alignment horizontal="left" indent="3"/>
    </xf>
    <xf numFmtId="0" fontId="57" fillId="12" borderId="11" xfId="0" applyFont="1" applyFill="1" applyBorder="1" applyAlignment="1">
      <alignment horizontal="left" vertical="center"/>
    </xf>
    <xf numFmtId="0" fontId="55" fillId="0" borderId="12" xfId="0" applyFont="1" applyBorder="1" applyAlignment="1">
      <alignment horizontal="left" indent="3"/>
    </xf>
    <xf numFmtId="0" fontId="55" fillId="0" borderId="13" xfId="0" applyFont="1" applyBorder="1" applyAlignment="1">
      <alignment horizontal="left" indent="3"/>
    </xf>
    <xf numFmtId="0" fontId="55" fillId="0" borderId="29" xfId="0" applyFont="1" applyBorder="1" applyAlignment="1">
      <alignment horizontal="left" indent="3"/>
    </xf>
    <xf numFmtId="0" fontId="9" fillId="34" borderId="12"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29" xfId="0" applyFont="1" applyBorder="1" applyAlignment="1">
      <alignment horizontal="center" vertical="center"/>
    </xf>
    <xf numFmtId="0" fontId="8" fillId="0" borderId="11" xfId="0" applyFont="1" applyFill="1" applyBorder="1" applyAlignment="1">
      <alignment horizontal="center" vertical="center"/>
    </xf>
    <xf numFmtId="0" fontId="54" fillId="0" borderId="12" xfId="0" applyFont="1" applyBorder="1" applyAlignment="1">
      <alignment horizontal="center"/>
    </xf>
    <xf numFmtId="0" fontId="54" fillId="0" borderId="13" xfId="0" applyFont="1" applyBorder="1" applyAlignment="1">
      <alignment horizontal="center"/>
    </xf>
    <xf numFmtId="0" fontId="54" fillId="0" borderId="29" xfId="0" applyFont="1" applyBorder="1" applyAlignment="1">
      <alignment horizontal="center"/>
    </xf>
    <xf numFmtId="0" fontId="3" fillId="35" borderId="12" xfId="0" applyFont="1" applyFill="1" applyBorder="1" applyAlignment="1">
      <alignment horizontal="center" vertical="center"/>
    </xf>
    <xf numFmtId="0" fontId="3" fillId="35" borderId="13" xfId="0" applyFont="1" applyFill="1" applyBorder="1" applyAlignment="1">
      <alignment horizontal="center" vertical="center"/>
    </xf>
    <xf numFmtId="0" fontId="3" fillId="35" borderId="29" xfId="0" applyFont="1" applyFill="1" applyBorder="1" applyAlignment="1">
      <alignment horizontal="center" vertical="center"/>
    </xf>
    <xf numFmtId="0" fontId="55" fillId="0" borderId="12" xfId="0" applyFont="1" applyBorder="1" applyAlignment="1">
      <alignment horizontal="center"/>
    </xf>
    <xf numFmtId="0" fontId="55" fillId="0" borderId="13" xfId="0" applyFont="1" applyBorder="1" applyAlignment="1">
      <alignment horizontal="center"/>
    </xf>
    <xf numFmtId="0" fontId="55" fillId="0" borderId="29" xfId="0" applyFont="1" applyBorder="1" applyAlignment="1">
      <alignment horizontal="center"/>
    </xf>
    <xf numFmtId="0" fontId="10" fillId="0" borderId="10" xfId="0" applyFont="1" applyBorder="1" applyAlignment="1">
      <alignment horizontal="left" vertical="center" wrapText="1"/>
    </xf>
    <xf numFmtId="0" fontId="10" fillId="0" borderId="23" xfId="0" applyFont="1" applyBorder="1" applyAlignment="1">
      <alignment horizontal="left" vertical="center" wrapText="1"/>
    </xf>
    <xf numFmtId="0" fontId="9" fillId="34" borderId="12" xfId="0" applyFont="1" applyFill="1" applyBorder="1" applyAlignment="1">
      <alignment horizontal="left" vertical="center"/>
    </xf>
    <xf numFmtId="0" fontId="9" fillId="34" borderId="13" xfId="0" applyFont="1" applyFill="1" applyBorder="1" applyAlignment="1">
      <alignment horizontal="left" vertical="center"/>
    </xf>
    <xf numFmtId="0" fontId="9" fillId="33" borderId="13" xfId="0" applyFont="1" applyFill="1" applyBorder="1" applyAlignment="1">
      <alignment horizontal="left" vertical="center" wrapText="1"/>
    </xf>
    <xf numFmtId="0" fontId="9" fillId="34" borderId="29" xfId="0" applyFont="1" applyFill="1" applyBorder="1" applyAlignment="1">
      <alignment horizontal="left" vertical="center" wrapText="1"/>
    </xf>
    <xf numFmtId="0" fontId="9" fillId="34" borderId="29" xfId="0" applyFont="1" applyFill="1" applyBorder="1" applyAlignment="1">
      <alignment horizontal="left" vertical="center"/>
    </xf>
    <xf numFmtId="0" fontId="9" fillId="33" borderId="29" xfId="0" applyFont="1" applyFill="1" applyBorder="1" applyAlignment="1">
      <alignment horizontal="left" vertical="center" wrapText="1"/>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9" xfId="0" applyFont="1" applyFill="1" applyBorder="1" applyAlignment="1">
      <alignment horizontal="center" vertical="center"/>
    </xf>
    <xf numFmtId="0" fontId="3" fillId="35" borderId="12"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29" xfId="0" applyFont="1" applyFill="1" applyBorder="1" applyAlignment="1">
      <alignment horizontal="center" vertical="center" wrapText="1"/>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73"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5" xfId="0" applyFont="1" applyFill="1" applyBorder="1" applyAlignment="1">
      <alignment horizontal="center" vertical="center"/>
    </xf>
    <xf numFmtId="0" fontId="57" fillId="0" borderId="12" xfId="0" applyFont="1" applyBorder="1" applyAlignment="1">
      <alignment horizontal="center"/>
    </xf>
    <xf numFmtId="0" fontId="57" fillId="0" borderId="13" xfId="0" applyFont="1" applyBorder="1" applyAlignment="1">
      <alignment horizontal="center"/>
    </xf>
    <xf numFmtId="3" fontId="8" fillId="0" borderId="36" xfId="0" applyNumberFormat="1" applyFont="1" applyFill="1" applyBorder="1" applyAlignment="1">
      <alignment horizontal="center" vertical="center" wrapText="1"/>
    </xf>
    <xf numFmtId="3" fontId="8" fillId="0" borderId="32" xfId="0" applyNumberFormat="1" applyFont="1" applyFill="1" applyBorder="1" applyAlignment="1">
      <alignment horizontal="center" vertical="center" wrapText="1"/>
    </xf>
    <xf numFmtId="0" fontId="2" fillId="0" borderId="0" xfId="55" applyAlignment="1">
      <alignment horizontal="left" vertical="center" wrapText="1"/>
      <protection/>
    </xf>
    <xf numFmtId="0" fontId="9" fillId="0" borderId="0" xfId="55" applyFont="1" applyAlignment="1">
      <alignment horizontal="center" vertical="center"/>
      <protection/>
    </xf>
    <xf numFmtId="0" fontId="17" fillId="0" borderId="12" xfId="55" applyFont="1" applyBorder="1" applyAlignment="1">
      <alignment horizontal="center" vertical="center"/>
      <protection/>
    </xf>
    <xf numFmtId="0" fontId="17" fillId="0" borderId="13" xfId="55" applyFont="1" applyBorder="1" applyAlignment="1">
      <alignment horizontal="center" vertical="center"/>
      <protection/>
    </xf>
    <xf numFmtId="0" fontId="8" fillId="34" borderId="33" xfId="55" applyFont="1" applyFill="1" applyBorder="1" applyAlignment="1">
      <alignment horizontal="center" vertical="center"/>
      <protection/>
    </xf>
    <xf numFmtId="0" fontId="8" fillId="34" borderId="30" xfId="55" applyFont="1" applyFill="1" applyBorder="1" applyAlignment="1">
      <alignment horizontal="center" vertical="center"/>
      <protection/>
    </xf>
    <xf numFmtId="0" fontId="8" fillId="37" borderId="34" xfId="55" applyFont="1" applyFill="1" applyBorder="1" applyAlignment="1">
      <alignment horizontal="center" vertical="center"/>
      <protection/>
    </xf>
    <xf numFmtId="0" fontId="8" fillId="37" borderId="31" xfId="55" applyFont="1" applyFill="1" applyBorder="1" applyAlignment="1">
      <alignment horizontal="center" vertical="center"/>
      <protection/>
    </xf>
    <xf numFmtId="0" fontId="17" fillId="37" borderId="62" xfId="55" applyFont="1" applyFill="1" applyBorder="1" applyAlignment="1">
      <alignment horizontal="center" vertical="center" wrapText="1"/>
      <protection/>
    </xf>
    <xf numFmtId="0" fontId="17" fillId="37" borderId="74" xfId="55" applyFont="1" applyFill="1" applyBorder="1" applyAlignment="1">
      <alignment horizontal="center" vertical="center" wrapText="1"/>
      <protection/>
    </xf>
    <xf numFmtId="0" fontId="17" fillId="0" borderId="10" xfId="55" applyFont="1" applyBorder="1" applyAlignment="1">
      <alignment horizontal="left" vertical="center"/>
      <protection/>
    </xf>
    <xf numFmtId="0" fontId="2" fillId="0" borderId="39" xfId="55" applyFont="1" applyFill="1" applyBorder="1" applyAlignment="1">
      <alignment horizontal="left" wrapText="1"/>
      <protection/>
    </xf>
    <xf numFmtId="0" fontId="2" fillId="0" borderId="10" xfId="55" applyFont="1" applyFill="1" applyBorder="1" applyAlignment="1">
      <alignment horizontal="left" wrapText="1"/>
      <protection/>
    </xf>
    <xf numFmtId="0" fontId="2" fillId="0" borderId="38" xfId="55" applyFont="1" applyFill="1" applyBorder="1" applyAlignment="1">
      <alignment horizontal="left" wrapText="1"/>
      <protection/>
    </xf>
    <xf numFmtId="3" fontId="9" fillId="34" borderId="52" xfId="55" applyNumberFormat="1" applyFont="1" applyFill="1" applyBorder="1" applyAlignment="1">
      <alignment horizontal="right" vertical="center"/>
      <protection/>
    </xf>
    <xf numFmtId="3" fontId="9" fillId="34" borderId="69" xfId="55" applyNumberFormat="1" applyFont="1" applyFill="1" applyBorder="1" applyAlignment="1">
      <alignment horizontal="right" vertical="center"/>
      <protection/>
    </xf>
    <xf numFmtId="3" fontId="9" fillId="34" borderId="56" xfId="55" applyNumberFormat="1" applyFont="1" applyFill="1" applyBorder="1" applyAlignment="1">
      <alignment horizontal="right" vertical="center"/>
      <protection/>
    </xf>
    <xf numFmtId="3" fontId="9" fillId="34" borderId="39" xfId="55" applyNumberFormat="1" applyFont="1" applyFill="1" applyBorder="1" applyAlignment="1">
      <alignment horizontal="center"/>
      <protection/>
    </xf>
    <xf numFmtId="3" fontId="9" fillId="34" borderId="38" xfId="55" applyNumberFormat="1" applyFont="1" applyFill="1" applyBorder="1" applyAlignment="1">
      <alignment horizontal="center"/>
      <protection/>
    </xf>
    <xf numFmtId="3" fontId="9" fillId="34" borderId="40" xfId="55" applyNumberFormat="1" applyFont="1" applyFill="1" applyBorder="1" applyAlignment="1">
      <alignment horizontal="center"/>
      <protection/>
    </xf>
    <xf numFmtId="0" fontId="17" fillId="34" borderId="39" xfId="55" applyFont="1" applyFill="1" applyBorder="1" applyAlignment="1">
      <alignment horizontal="center" wrapText="1"/>
      <protection/>
    </xf>
    <xf numFmtId="0" fontId="17" fillId="34" borderId="10" xfId="55" applyFont="1" applyFill="1" applyBorder="1" applyAlignment="1">
      <alignment horizontal="center" wrapText="1"/>
      <protection/>
    </xf>
    <xf numFmtId="0" fontId="17" fillId="34" borderId="38" xfId="55" applyFont="1" applyFill="1" applyBorder="1" applyAlignment="1">
      <alignment horizontal="center" wrapText="1"/>
      <protection/>
    </xf>
    <xf numFmtId="0" fontId="2" fillId="0" borderId="39" xfId="55" applyBorder="1" applyAlignment="1">
      <alignment horizontal="left" wrapText="1"/>
      <protection/>
    </xf>
    <xf numFmtId="0" fontId="2" fillId="0" borderId="10" xfId="55" applyBorder="1" applyAlignment="1">
      <alignment horizontal="left" wrapText="1"/>
      <protection/>
    </xf>
    <xf numFmtId="0" fontId="2" fillId="0" borderId="38" xfId="55" applyBorder="1" applyAlignment="1">
      <alignment horizontal="left" wrapText="1"/>
      <protection/>
    </xf>
    <xf numFmtId="0" fontId="8" fillId="34" borderId="39" xfId="55" applyFont="1" applyFill="1" applyBorder="1" applyAlignment="1">
      <alignment horizontal="center" vertical="center" wrapText="1"/>
      <protection/>
    </xf>
    <xf numFmtId="0" fontId="8" fillId="34" borderId="10" xfId="55" applyFont="1" applyFill="1" applyBorder="1" applyAlignment="1">
      <alignment horizontal="center" vertical="center" wrapText="1"/>
      <protection/>
    </xf>
    <xf numFmtId="0" fontId="8" fillId="34" borderId="38" xfId="55" applyFont="1" applyFill="1" applyBorder="1" applyAlignment="1">
      <alignment horizontal="center" vertical="center" wrapText="1"/>
      <protection/>
    </xf>
    <xf numFmtId="0" fontId="2" fillId="0" borderId="39" xfId="55" applyFont="1" applyBorder="1" applyAlignment="1">
      <alignment horizontal="left" wrapText="1"/>
      <protection/>
    </xf>
    <xf numFmtId="0" fontId="2" fillId="0" borderId="10" xfId="55" applyFont="1" applyBorder="1" applyAlignment="1">
      <alignment horizontal="left" wrapText="1"/>
      <protection/>
    </xf>
    <xf numFmtId="0" fontId="2" fillId="0" borderId="38" xfId="55" applyFont="1" applyBorder="1" applyAlignment="1">
      <alignment horizontal="left" wrapText="1"/>
      <protection/>
    </xf>
    <xf numFmtId="0" fontId="2" fillId="0" borderId="40" xfId="55" applyFont="1" applyBorder="1" applyAlignment="1">
      <alignment horizontal="left" wrapText="1"/>
      <protection/>
    </xf>
    <xf numFmtId="0" fontId="9" fillId="34" borderId="41" xfId="55" applyFont="1" applyFill="1" applyBorder="1" applyAlignment="1">
      <alignment horizontal="center" vertical="center" wrapText="1"/>
      <protection/>
    </xf>
    <xf numFmtId="0" fontId="9" fillId="34" borderId="21" xfId="55" applyFont="1" applyFill="1" applyBorder="1" applyAlignment="1">
      <alignment horizontal="center" vertical="center" wrapText="1"/>
      <protection/>
    </xf>
    <xf numFmtId="0" fontId="9" fillId="34" borderId="49" xfId="55" applyFont="1" applyFill="1" applyBorder="1" applyAlignment="1">
      <alignment horizontal="center" vertical="center" wrapText="1"/>
      <protection/>
    </xf>
    <xf numFmtId="0" fontId="2" fillId="0" borderId="40" xfId="55" applyBorder="1" applyAlignment="1">
      <alignment horizontal="left" wrapText="1"/>
      <protection/>
    </xf>
    <xf numFmtId="0" fontId="17" fillId="34" borderId="39" xfId="55" applyFont="1" applyFill="1" applyBorder="1" applyAlignment="1">
      <alignment horizontal="center" vertical="center" wrapText="1"/>
      <protection/>
    </xf>
    <xf numFmtId="0" fontId="17" fillId="34" borderId="10" xfId="55" applyFont="1" applyFill="1" applyBorder="1" applyAlignment="1">
      <alignment horizontal="center" vertical="center" wrapText="1"/>
      <protection/>
    </xf>
    <xf numFmtId="0" fontId="17" fillId="36" borderId="38" xfId="55" applyFont="1" applyFill="1" applyBorder="1" applyAlignment="1">
      <alignment horizontal="center" vertical="center" wrapText="1"/>
      <protection/>
    </xf>
    <xf numFmtId="0" fontId="2" fillId="0" borderId="39" xfId="55" applyFont="1" applyBorder="1" applyAlignment="1">
      <alignment horizontal="left"/>
      <protection/>
    </xf>
    <xf numFmtId="0" fontId="2" fillId="0" borderId="10" xfId="55" applyFont="1" applyBorder="1" applyAlignment="1">
      <alignment horizontal="left"/>
      <protection/>
    </xf>
    <xf numFmtId="0" fontId="2" fillId="0" borderId="38" xfId="55" applyFont="1" applyBorder="1" applyAlignment="1">
      <alignment horizontal="left"/>
      <protection/>
    </xf>
    <xf numFmtId="0" fontId="9" fillId="0" borderId="0" xfId="55" applyFont="1" applyAlignment="1">
      <alignment horizontal="center"/>
      <protection/>
    </xf>
    <xf numFmtId="0" fontId="9" fillId="0" borderId="0" xfId="55" applyFont="1" applyAlignment="1">
      <alignment horizontal="center" wrapText="1"/>
      <protection/>
    </xf>
    <xf numFmtId="0" fontId="17" fillId="0" borderId="40" xfId="55" applyFont="1" applyBorder="1" applyAlignment="1">
      <alignment horizontal="center"/>
      <protection/>
    </xf>
    <xf numFmtId="0" fontId="9" fillId="36" borderId="39" xfId="55" applyFont="1" applyFill="1" applyBorder="1" applyAlignment="1">
      <alignment horizontal="center" wrapText="1"/>
      <protection/>
    </xf>
    <xf numFmtId="0" fontId="9" fillId="36" borderId="10" xfId="55" applyFont="1" applyFill="1" applyBorder="1" applyAlignment="1">
      <alignment horizontal="center" wrapText="1"/>
      <protection/>
    </xf>
    <xf numFmtId="0" fontId="9" fillId="36" borderId="38" xfId="55" applyFont="1" applyFill="1" applyBorder="1" applyAlignment="1">
      <alignment horizontal="center" wrapText="1"/>
      <protection/>
    </xf>
    <xf numFmtId="0" fontId="17" fillId="36" borderId="52" xfId="55" applyFont="1" applyFill="1" applyBorder="1" applyAlignment="1">
      <alignment horizontal="center" vertical="center" wrapText="1"/>
      <protection/>
    </xf>
    <xf numFmtId="0" fontId="17" fillId="36" borderId="69" xfId="55" applyFont="1" applyFill="1" applyBorder="1" applyAlignment="1">
      <alignment horizontal="center" vertical="center" wrapText="1"/>
      <protection/>
    </xf>
    <xf numFmtId="0" fontId="17" fillId="36" borderId="40" xfId="55" applyFont="1" applyFill="1" applyBorder="1" applyAlignment="1">
      <alignment horizontal="center" vertical="center"/>
      <protection/>
    </xf>
    <xf numFmtId="0" fontId="17" fillId="36" borderId="21" xfId="55" applyFont="1" applyFill="1" applyBorder="1" applyAlignment="1">
      <alignment horizontal="center" vertical="center" wrapText="1"/>
      <protection/>
    </xf>
    <xf numFmtId="0" fontId="17" fillId="36" borderId="49" xfId="55" applyFont="1" applyFill="1" applyBorder="1" applyAlignment="1">
      <alignment horizontal="center" vertical="center" wrapText="1"/>
      <protection/>
    </xf>
    <xf numFmtId="0" fontId="9" fillId="0" borderId="0" xfId="56" applyFont="1" applyAlignment="1">
      <alignment horizontal="center" wrapText="1"/>
      <protection/>
    </xf>
    <xf numFmtId="0" fontId="2" fillId="0" borderId="0" xfId="56" applyFont="1" applyAlignment="1" applyProtection="1">
      <alignment horizontal="right"/>
      <protection/>
    </xf>
  </cellXfs>
  <cellStyles count="52">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Ezres 3" xfId="42"/>
    <cellStyle name="Figyelmeztetés"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Magyarázó szöveg" xfId="54"/>
    <cellStyle name="Normál 3" xfId="55"/>
    <cellStyle name="Normál 6" xfId="56"/>
    <cellStyle name="Normál 7" xfId="57"/>
    <cellStyle name="Normál_kiadások 2008" xfId="58"/>
    <cellStyle name="Összesen" xfId="59"/>
    <cellStyle name="Currency" xfId="60"/>
    <cellStyle name="Currency [0]" xfId="61"/>
    <cellStyle name="Rossz" xfId="62"/>
    <cellStyle name="Semleges" xfId="63"/>
    <cellStyle name="Számítás" xfId="64"/>
    <cellStyle name="Percent" xfId="65"/>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issi\c\Dokumentumok\1k&#246;lts&#233;gvet&#233;s\ktgvet&#233;s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7_&#233;vi_k&#246;lts&#233;gvet&#233;s_II_m&#243;d_mell&#233;kletekk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szakfössz"/>
      <sheetName val="szemzs"/>
      <sheetName val="szemszámol"/>
      <sheetName val="szemjav"/>
      <sheetName val="átírürlap"/>
      <sheetName val="másürlap"/>
      <sheetName val="452025"/>
      <sheetName val="551414"/>
      <sheetName val="631211"/>
      <sheetName val="751142"/>
      <sheetName val="751153"/>
      <sheetName val="751164"/>
      <sheetName val="751845"/>
      <sheetName val="751867"/>
      <sheetName val="751878"/>
      <sheetName val="751922"/>
      <sheetName val="751966"/>
      <sheetName val="üres"/>
      <sheetName val="851231"/>
      <sheetName val="851219"/>
      <sheetName val="851297"/>
      <sheetName val="852018"/>
      <sheetName val="853224"/>
      <sheetName val="853235"/>
      <sheetName val="853246"/>
      <sheetName val="853257"/>
      <sheetName val="853279"/>
      <sheetName val="853280"/>
      <sheetName val="901116"/>
      <sheetName val="901215"/>
      <sheetName val="930921"/>
      <sheetName val="szocszakf"/>
      <sheetName val="ellenőr"/>
      <sheetName val="szemeredeti"/>
    </sheetNames>
    <sheetDataSet>
      <sheetData sheetId="0">
        <row r="123">
          <cell r="D12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Új borító 1"/>
      <sheetName val="Új borító 2"/>
      <sheetName val="Előzetes hatásvizsgálat"/>
      <sheetName val="Javaslat_I"/>
      <sheetName val="Javaslat_II"/>
      <sheetName val="Rendelet_tervezet_1_oldal"/>
      <sheetName val="Rendelet_tervezet_1_oldal_II"/>
      <sheetName val="Rendelet_tervezet_2_oldal"/>
      <sheetName val="Rendelet_tervezet_2_oldal_II"/>
      <sheetName val="Borító"/>
      <sheetName val="Borító_II"/>
      <sheetName val="Tartalomjegyzék"/>
      <sheetName val="1. melléklet"/>
      <sheetName val="Tartalomjegyzék_II"/>
      <sheetName val="1. melléklet_I_mód"/>
      <sheetName val="2. melléklet"/>
      <sheetName val="1. melléklet_II_mód "/>
      <sheetName val="2. melléklet_I_mód"/>
      <sheetName val="3. melléklet"/>
      <sheetName val="2. melléklet_II_mód"/>
      <sheetName val="3. melléklet_I_mód"/>
      <sheetName val="4. melléklet"/>
      <sheetName val="3. melléklet_II_mód"/>
      <sheetName val="4. melléklet_I_mód"/>
      <sheetName val="5. melléklet"/>
      <sheetName val="4. melléklet_II_mód"/>
      <sheetName val="5. melléklet_I_mód"/>
      <sheetName val="6. melléklet"/>
      <sheetName val="5. melléklet_II_mód"/>
      <sheetName val="6. melléklet_I_mód"/>
      <sheetName val="7. melléklet"/>
      <sheetName val="6. melléklet_II_mód"/>
      <sheetName val="7. melléklet_I_mód"/>
      <sheetName val="8. melléklet"/>
      <sheetName val="7. melléklet_II_mód"/>
      <sheetName val="8. melléklet_I_mód"/>
      <sheetName val="9. melléklet"/>
      <sheetName val="8. melléklet_II_mód"/>
      <sheetName val="9. melléklet_I_mód"/>
      <sheetName val="10. melléklet"/>
      <sheetName val="9. melléklet_II_mód"/>
      <sheetName val="10. melléklet_I_mód"/>
      <sheetName val="11. melléklet"/>
      <sheetName val="12. melléklet"/>
      <sheetName val="13. melléklet"/>
      <sheetName val="14. melléklet"/>
      <sheetName val="10. melléklet_II_mód"/>
      <sheetName val="11. melléklet_I_mód"/>
      <sheetName val="16. melléklet"/>
      <sheetName val="11. melléklet_II_mód"/>
      <sheetName val="15. melléklet"/>
      <sheetName val="15. melléklet_I_mód"/>
      <sheetName val="16. melléklet_I_mód"/>
      <sheetName val="16. melléklet_II_mód"/>
    </sheetNames>
    <sheetDataSet>
      <sheetData sheetId="3">
        <row r="14">
          <cell r="L14">
            <v>6227</v>
          </cell>
        </row>
        <row r="23">
          <cell r="L23">
            <v>60012</v>
          </cell>
        </row>
        <row r="26">
          <cell r="L26">
            <v>-2975</v>
          </cell>
        </row>
        <row r="34">
          <cell r="L34">
            <v>4856</v>
          </cell>
        </row>
        <row r="40">
          <cell r="L40">
            <v>200</v>
          </cell>
        </row>
        <row r="48">
          <cell r="N48">
            <v>39233</v>
          </cell>
        </row>
        <row r="49">
          <cell r="N49">
            <v>39233</v>
          </cell>
        </row>
        <row r="54">
          <cell r="N54">
            <v>0</v>
          </cell>
        </row>
        <row r="61">
          <cell r="N61">
            <v>24131</v>
          </cell>
        </row>
        <row r="66">
          <cell r="N66">
            <v>4716</v>
          </cell>
        </row>
        <row r="72">
          <cell r="N72">
            <v>200</v>
          </cell>
        </row>
        <row r="77">
          <cell r="N77">
            <v>40</v>
          </cell>
        </row>
        <row r="92">
          <cell r="L92">
            <v>1137</v>
          </cell>
        </row>
        <row r="100">
          <cell r="N100">
            <v>1137</v>
          </cell>
        </row>
        <row r="108">
          <cell r="L108">
            <v>16711</v>
          </cell>
        </row>
        <row r="114">
          <cell r="N114">
            <v>14</v>
          </cell>
        </row>
        <row r="116">
          <cell r="N116">
            <v>2469</v>
          </cell>
        </row>
        <row r="122">
          <cell r="N122">
            <v>873</v>
          </cell>
        </row>
        <row r="127">
          <cell r="N127">
            <v>178</v>
          </cell>
        </row>
        <row r="132">
          <cell r="N132">
            <v>429</v>
          </cell>
        </row>
        <row r="138">
          <cell r="N138">
            <v>12500</v>
          </cell>
        </row>
        <row r="143">
          <cell r="N143">
            <v>248</v>
          </cell>
        </row>
        <row r="152">
          <cell r="L152">
            <v>33235</v>
          </cell>
        </row>
        <row r="158">
          <cell r="N158">
            <v>7933</v>
          </cell>
        </row>
        <row r="165">
          <cell r="N165">
            <v>105</v>
          </cell>
        </row>
        <row r="171">
          <cell r="N171">
            <v>1017</v>
          </cell>
        </row>
        <row r="174">
          <cell r="N174">
            <v>14</v>
          </cell>
        </row>
        <row r="179">
          <cell r="N179">
            <v>426</v>
          </cell>
        </row>
        <row r="186">
          <cell r="N186">
            <v>300</v>
          </cell>
        </row>
        <row r="191">
          <cell r="N191">
            <v>403</v>
          </cell>
        </row>
        <row r="196">
          <cell r="N196">
            <v>23037</v>
          </cell>
        </row>
        <row r="205">
          <cell r="L205">
            <v>20285</v>
          </cell>
        </row>
        <row r="211">
          <cell r="N211">
            <v>32</v>
          </cell>
        </row>
        <row r="216">
          <cell r="N216">
            <v>25</v>
          </cell>
        </row>
        <row r="221">
          <cell r="N221">
            <v>18</v>
          </cell>
        </row>
        <row r="227">
          <cell r="N227">
            <v>20210</v>
          </cell>
        </row>
        <row r="236">
          <cell r="L236">
            <v>4070</v>
          </cell>
        </row>
        <row r="242">
          <cell r="N242">
            <v>48</v>
          </cell>
        </row>
        <row r="247">
          <cell r="N247">
            <v>150</v>
          </cell>
        </row>
        <row r="253">
          <cell r="N253">
            <v>52</v>
          </cell>
        </row>
        <row r="258">
          <cell r="N258">
            <v>3820</v>
          </cell>
        </row>
        <row r="267">
          <cell r="L267">
            <v>7544</v>
          </cell>
        </row>
        <row r="273">
          <cell r="N273">
            <v>23</v>
          </cell>
        </row>
        <row r="277">
          <cell r="N277">
            <v>1000</v>
          </cell>
        </row>
        <row r="282">
          <cell r="N282">
            <v>63</v>
          </cell>
        </row>
        <row r="289">
          <cell r="N289">
            <v>6458</v>
          </cell>
        </row>
      </sheetData>
      <sheetData sheetId="4">
        <row r="14">
          <cell r="L14">
            <v>-2000</v>
          </cell>
        </row>
        <row r="17">
          <cell r="L17">
            <v>-18600</v>
          </cell>
        </row>
        <row r="20">
          <cell r="L20">
            <v>-2020000</v>
          </cell>
        </row>
        <row r="23">
          <cell r="L23">
            <v>-20</v>
          </cell>
        </row>
        <row r="26">
          <cell r="L26">
            <v>-48000</v>
          </cell>
        </row>
        <row r="29">
          <cell r="L29">
            <v>-7500</v>
          </cell>
        </row>
        <row r="33">
          <cell r="L33">
            <v>-2100</v>
          </cell>
        </row>
        <row r="41">
          <cell r="L41">
            <v>78999</v>
          </cell>
        </row>
        <row r="44">
          <cell r="L44">
            <v>9000</v>
          </cell>
        </row>
        <row r="47">
          <cell r="L47">
            <v>-500000</v>
          </cell>
        </row>
        <row r="50">
          <cell r="L50">
            <v>-300</v>
          </cell>
        </row>
        <row r="56">
          <cell r="L56">
            <v>79523</v>
          </cell>
        </row>
        <row r="61">
          <cell r="L61">
            <v>499998</v>
          </cell>
        </row>
        <row r="66">
          <cell r="L66">
            <v>189997</v>
          </cell>
        </row>
        <row r="71">
          <cell r="L71">
            <v>114999</v>
          </cell>
        </row>
        <row r="76">
          <cell r="L76">
            <v>99834</v>
          </cell>
        </row>
        <row r="82">
          <cell r="L82">
            <v>124952</v>
          </cell>
        </row>
        <row r="87">
          <cell r="L87">
            <v>11716</v>
          </cell>
        </row>
        <row r="93">
          <cell r="L93">
            <v>2000</v>
          </cell>
        </row>
        <row r="96">
          <cell r="L96">
            <v>18600</v>
          </cell>
        </row>
        <row r="99">
          <cell r="L99">
            <v>2020000</v>
          </cell>
        </row>
        <row r="102">
          <cell r="L102">
            <v>20</v>
          </cell>
        </row>
        <row r="105">
          <cell r="L105">
            <v>48000</v>
          </cell>
        </row>
        <row r="108">
          <cell r="L108">
            <v>7500</v>
          </cell>
        </row>
        <row r="112">
          <cell r="L112">
            <v>2400</v>
          </cell>
        </row>
        <row r="120">
          <cell r="L120">
            <v>1000000</v>
          </cell>
        </row>
        <row r="128">
          <cell r="N128">
            <v>-2825</v>
          </cell>
        </row>
        <row r="129">
          <cell r="N129">
            <v>-2794</v>
          </cell>
        </row>
        <row r="130">
          <cell r="N130">
            <v>-31</v>
          </cell>
        </row>
        <row r="132">
          <cell r="N132">
            <v>-4953</v>
          </cell>
        </row>
        <row r="140">
          <cell r="N140">
            <v>32432</v>
          </cell>
        </row>
        <row r="144">
          <cell r="N144">
            <v>9136</v>
          </cell>
        </row>
        <row r="148">
          <cell r="N148">
            <v>40996</v>
          </cell>
        </row>
        <row r="153">
          <cell r="N153">
            <v>4580</v>
          </cell>
        </row>
        <row r="159">
          <cell r="N159">
            <v>855</v>
          </cell>
        </row>
        <row r="164">
          <cell r="N164">
            <v>1551</v>
          </cell>
        </row>
        <row r="167">
          <cell r="N167">
            <v>419</v>
          </cell>
        </row>
        <row r="170">
          <cell r="N170">
            <v>3104</v>
          </cell>
        </row>
        <row r="173">
          <cell r="N173">
            <v>2500</v>
          </cell>
        </row>
        <row r="176">
          <cell r="N176">
            <v>74449</v>
          </cell>
        </row>
        <row r="179">
          <cell r="N179">
            <v>1266</v>
          </cell>
        </row>
        <row r="185">
          <cell r="N185">
            <v>1653</v>
          </cell>
        </row>
        <row r="190">
          <cell r="N190">
            <v>1408</v>
          </cell>
        </row>
        <row r="193">
          <cell r="N193">
            <v>-3061</v>
          </cell>
        </row>
        <row r="202">
          <cell r="N202">
            <v>228</v>
          </cell>
        </row>
        <row r="207">
          <cell r="N207">
            <v>1575</v>
          </cell>
        </row>
        <row r="213">
          <cell r="N213">
            <v>31</v>
          </cell>
        </row>
        <row r="218">
          <cell r="N218">
            <v>2078</v>
          </cell>
        </row>
        <row r="224">
          <cell r="N224">
            <v>9839</v>
          </cell>
        </row>
        <row r="227">
          <cell r="N227">
            <v>2657</v>
          </cell>
        </row>
        <row r="230">
          <cell r="N230">
            <v>16561</v>
          </cell>
        </row>
        <row r="233">
          <cell r="N233">
            <v>324256</v>
          </cell>
        </row>
        <row r="236">
          <cell r="N236">
            <v>146685</v>
          </cell>
        </row>
        <row r="241">
          <cell r="N241">
            <v>3710</v>
          </cell>
        </row>
        <row r="244">
          <cell r="N244">
            <v>1002</v>
          </cell>
        </row>
        <row r="247">
          <cell r="N247">
            <v>14985</v>
          </cell>
        </row>
        <row r="250">
          <cell r="N250">
            <v>170300</v>
          </cell>
        </row>
        <row r="255">
          <cell r="N255">
            <v>-2258</v>
          </cell>
        </row>
        <row r="258">
          <cell r="N258">
            <v>1879</v>
          </cell>
        </row>
        <row r="263">
          <cell r="N263">
            <v>2255</v>
          </cell>
        </row>
        <row r="266">
          <cell r="N266">
            <v>609</v>
          </cell>
        </row>
        <row r="269">
          <cell r="N269">
            <v>4775</v>
          </cell>
        </row>
        <row r="272">
          <cell r="N272">
            <v>107739</v>
          </cell>
        </row>
        <row r="273">
          <cell r="N273">
            <v>39</v>
          </cell>
        </row>
        <row r="279">
          <cell r="N279">
            <v>1950</v>
          </cell>
        </row>
        <row r="282">
          <cell r="N282">
            <v>527</v>
          </cell>
        </row>
        <row r="285">
          <cell r="N285">
            <v>2476</v>
          </cell>
        </row>
        <row r="288">
          <cell r="N288">
            <v>3500</v>
          </cell>
        </row>
        <row r="291">
          <cell r="N291">
            <v>94881</v>
          </cell>
        </row>
        <row r="296">
          <cell r="N296">
            <v>-3500</v>
          </cell>
        </row>
        <row r="301">
          <cell r="N301">
            <v>-29</v>
          </cell>
        </row>
        <row r="304">
          <cell r="N304">
            <v>29</v>
          </cell>
        </row>
        <row r="315">
          <cell r="N315">
            <v>2402</v>
          </cell>
        </row>
        <row r="318">
          <cell r="N318">
            <v>648</v>
          </cell>
        </row>
        <row r="321">
          <cell r="N321">
            <v>3985</v>
          </cell>
        </row>
        <row r="324">
          <cell r="N324">
            <v>117917</v>
          </cell>
        </row>
        <row r="329">
          <cell r="N329">
            <v>100</v>
          </cell>
        </row>
        <row r="334">
          <cell r="N334">
            <v>54</v>
          </cell>
        </row>
        <row r="337">
          <cell r="N337">
            <v>-54</v>
          </cell>
        </row>
        <row r="342">
          <cell r="N342">
            <v>230</v>
          </cell>
        </row>
        <row r="345">
          <cell r="N345">
            <v>62</v>
          </cell>
        </row>
        <row r="348">
          <cell r="N348">
            <v>581</v>
          </cell>
        </row>
        <row r="351">
          <cell r="N351">
            <v>10843</v>
          </cell>
        </row>
        <row r="356">
          <cell r="N356">
            <v>500000</v>
          </cell>
        </row>
        <row r="373">
          <cell r="N373">
            <v>257</v>
          </cell>
        </row>
        <row r="376">
          <cell r="N376">
            <v>1043</v>
          </cell>
        </row>
        <row r="392">
          <cell r="N392">
            <v>275</v>
          </cell>
        </row>
        <row r="402">
          <cell r="N402">
            <v>-319</v>
          </cell>
        </row>
        <row r="405">
          <cell r="N405">
            <v>190</v>
          </cell>
        </row>
        <row r="410">
          <cell r="N410">
            <v>37</v>
          </cell>
        </row>
        <row r="413">
          <cell r="N413">
            <v>30</v>
          </cell>
        </row>
        <row r="419">
          <cell r="N419">
            <v>62</v>
          </cell>
        </row>
        <row r="428">
          <cell r="N428">
            <v>330</v>
          </cell>
        </row>
        <row r="434">
          <cell r="N434">
            <v>90</v>
          </cell>
        </row>
        <row r="439">
          <cell r="N439">
            <v>370</v>
          </cell>
        </row>
        <row r="445">
          <cell r="N445">
            <v>-986</v>
          </cell>
        </row>
        <row r="448">
          <cell r="N448">
            <v>200</v>
          </cell>
        </row>
        <row r="453">
          <cell r="N453">
            <v>196</v>
          </cell>
        </row>
        <row r="456">
          <cell r="N456">
            <v>-200</v>
          </cell>
        </row>
        <row r="465">
          <cell r="N465">
            <v>-360</v>
          </cell>
        </row>
        <row r="471">
          <cell r="N471">
            <v>360</v>
          </cell>
        </row>
        <row r="481">
          <cell r="N481">
            <v>-200</v>
          </cell>
        </row>
        <row r="486">
          <cell r="N486">
            <v>200</v>
          </cell>
        </row>
      </sheetData>
      <sheetData sheetId="15">
        <row r="9">
          <cell r="O9">
            <v>649320</v>
          </cell>
        </row>
        <row r="10">
          <cell r="Y10">
            <v>70000</v>
          </cell>
        </row>
        <row r="11">
          <cell r="M11">
            <v>15930</v>
          </cell>
          <cell r="AA11">
            <v>10875</v>
          </cell>
          <cell r="BH11">
            <v>34014</v>
          </cell>
          <cell r="BI11">
            <v>12069</v>
          </cell>
        </row>
        <row r="13">
          <cell r="J13">
            <v>2000</v>
          </cell>
        </row>
        <row r="14">
          <cell r="J14">
            <v>18600</v>
          </cell>
        </row>
        <row r="15">
          <cell r="J15">
            <v>2020000</v>
          </cell>
        </row>
        <row r="16">
          <cell r="J16">
            <v>20</v>
          </cell>
        </row>
        <row r="17">
          <cell r="J17">
            <v>48000</v>
          </cell>
        </row>
        <row r="18">
          <cell r="J18">
            <v>7500</v>
          </cell>
        </row>
        <row r="19">
          <cell r="I19">
            <v>300</v>
          </cell>
          <cell r="J19">
            <v>2100</v>
          </cell>
        </row>
        <row r="21">
          <cell r="AD21">
            <v>236</v>
          </cell>
        </row>
        <row r="22">
          <cell r="I22">
            <v>39</v>
          </cell>
          <cell r="N22">
            <v>11811</v>
          </cell>
          <cell r="AO22">
            <v>4331</v>
          </cell>
          <cell r="AR22">
            <v>7874</v>
          </cell>
          <cell r="BJ22">
            <v>189</v>
          </cell>
          <cell r="BU22">
            <v>312</v>
          </cell>
        </row>
        <row r="23">
          <cell r="I23">
            <v>551</v>
          </cell>
          <cell r="L23">
            <v>787</v>
          </cell>
          <cell r="N23">
            <v>787</v>
          </cell>
        </row>
        <row r="24">
          <cell r="L24">
            <v>54287</v>
          </cell>
          <cell r="AN24">
            <v>8140</v>
          </cell>
          <cell r="BC24">
            <v>2913</v>
          </cell>
          <cell r="DD24">
            <v>438</v>
          </cell>
        </row>
        <row r="26">
          <cell r="I26">
            <v>160</v>
          </cell>
          <cell r="L26">
            <v>15374</v>
          </cell>
          <cell r="N26">
            <v>3402</v>
          </cell>
          <cell r="AB26">
            <v>6</v>
          </cell>
          <cell r="AD26">
            <v>64</v>
          </cell>
          <cell r="AN26">
            <v>2198</v>
          </cell>
          <cell r="AO26">
            <v>1169</v>
          </cell>
          <cell r="AR26">
            <v>6694</v>
          </cell>
          <cell r="BC26">
            <v>4223</v>
          </cell>
          <cell r="BJ26">
            <v>51</v>
          </cell>
          <cell r="BU26">
            <v>84</v>
          </cell>
          <cell r="DD26">
            <v>118</v>
          </cell>
        </row>
        <row r="27">
          <cell r="I27">
            <v>4050</v>
          </cell>
        </row>
        <row r="28">
          <cell r="I28">
            <v>15000</v>
          </cell>
        </row>
        <row r="29">
          <cell r="I29">
            <v>500</v>
          </cell>
          <cell r="L29">
            <v>500</v>
          </cell>
          <cell r="AB29">
            <v>24</v>
          </cell>
          <cell r="DQ29">
            <v>200</v>
          </cell>
        </row>
        <row r="32">
          <cell r="I32">
            <v>5136</v>
          </cell>
        </row>
        <row r="35">
          <cell r="AE35">
            <v>9127</v>
          </cell>
        </row>
        <row r="36">
          <cell r="AD36">
            <v>6515</v>
          </cell>
        </row>
        <row r="37">
          <cell r="CO37">
            <v>0</v>
          </cell>
          <cell r="DE37">
            <v>0</v>
          </cell>
        </row>
        <row r="38">
          <cell r="L38">
            <v>11593</v>
          </cell>
        </row>
        <row r="41">
          <cell r="L41">
            <v>3200</v>
          </cell>
          <cell r="AS41">
            <v>4960</v>
          </cell>
          <cell r="BJ41">
            <v>24907</v>
          </cell>
        </row>
        <row r="42">
          <cell r="AR42">
            <v>16920</v>
          </cell>
          <cell r="BC42">
            <v>12726</v>
          </cell>
        </row>
        <row r="48">
          <cell r="Y48">
            <v>269742</v>
          </cell>
        </row>
        <row r="56">
          <cell r="AA56">
            <v>8642</v>
          </cell>
          <cell r="BH56">
            <v>25412</v>
          </cell>
          <cell r="BI56">
            <v>9811</v>
          </cell>
          <cell r="CI56">
            <v>472</v>
          </cell>
          <cell r="CM56">
            <v>2000</v>
          </cell>
          <cell r="DC56">
            <v>360</v>
          </cell>
        </row>
        <row r="57">
          <cell r="AA57">
            <v>2233</v>
          </cell>
          <cell r="BH57">
            <v>5963</v>
          </cell>
          <cell r="BI57">
            <v>2187</v>
          </cell>
          <cell r="CI57">
            <v>264</v>
          </cell>
        </row>
        <row r="58">
          <cell r="K58">
            <v>20316</v>
          </cell>
          <cell r="L58">
            <v>109786</v>
          </cell>
          <cell r="Z58">
            <v>250</v>
          </cell>
          <cell r="AA58">
            <v>4040</v>
          </cell>
          <cell r="AB58">
            <v>3500</v>
          </cell>
          <cell r="AE58">
            <v>53342</v>
          </cell>
          <cell r="AN58">
            <v>6126</v>
          </cell>
          <cell r="AO58">
            <v>1600</v>
          </cell>
          <cell r="AQ58">
            <v>51136</v>
          </cell>
          <cell r="AR58">
            <v>64200</v>
          </cell>
          <cell r="BC58">
            <v>200</v>
          </cell>
          <cell r="BE58">
            <v>66792</v>
          </cell>
          <cell r="BT58">
            <v>550</v>
          </cell>
          <cell r="CI58">
            <v>2128</v>
          </cell>
        </row>
        <row r="59">
          <cell r="BH59">
            <v>6093</v>
          </cell>
          <cell r="CO59">
            <v>2386</v>
          </cell>
          <cell r="DA59">
            <v>600</v>
          </cell>
          <cell r="DB59">
            <v>12660</v>
          </cell>
          <cell r="DE59">
            <v>5190</v>
          </cell>
          <cell r="DQ59">
            <v>8180</v>
          </cell>
        </row>
        <row r="62">
          <cell r="I62">
            <v>3080</v>
          </cell>
          <cell r="M62">
            <v>13185</v>
          </cell>
          <cell r="AQ62">
            <v>1450</v>
          </cell>
          <cell r="BT62">
            <v>400</v>
          </cell>
          <cell r="CJ62">
            <v>234460</v>
          </cell>
          <cell r="CM62">
            <v>1500</v>
          </cell>
          <cell r="CX62">
            <v>14489</v>
          </cell>
          <cell r="CY62">
            <v>25938</v>
          </cell>
          <cell r="CZ62">
            <v>43423</v>
          </cell>
          <cell r="DN62">
            <v>36563</v>
          </cell>
          <cell r="DO62">
            <v>35499</v>
          </cell>
          <cell r="DP62">
            <v>27352</v>
          </cell>
        </row>
        <row r="63">
          <cell r="DQ63">
            <v>500</v>
          </cell>
        </row>
        <row r="64">
          <cell r="L64">
            <v>9100</v>
          </cell>
          <cell r="AC64">
            <v>36766</v>
          </cell>
          <cell r="AQ64">
            <v>7850</v>
          </cell>
          <cell r="BE64">
            <v>12000</v>
          </cell>
          <cell r="BS64">
            <v>34000</v>
          </cell>
          <cell r="BW64">
            <v>28255</v>
          </cell>
        </row>
        <row r="66">
          <cell r="I66">
            <v>24000</v>
          </cell>
        </row>
        <row r="69">
          <cell r="K69">
            <v>5360</v>
          </cell>
          <cell r="L69">
            <v>55510</v>
          </cell>
          <cell r="AD69">
            <v>153215</v>
          </cell>
          <cell r="AN69">
            <v>8382</v>
          </cell>
          <cell r="AP69">
            <v>8598</v>
          </cell>
          <cell r="BE69">
            <v>6000</v>
          </cell>
        </row>
        <row r="72">
          <cell r="AS72">
            <v>14900</v>
          </cell>
        </row>
        <row r="73">
          <cell r="L73">
            <v>28000</v>
          </cell>
          <cell r="BF73">
            <v>39525</v>
          </cell>
          <cell r="BJ73">
            <v>42000</v>
          </cell>
          <cell r="BW73">
            <v>1294</v>
          </cell>
          <cell r="CH73">
            <v>5490</v>
          </cell>
        </row>
        <row r="74">
          <cell r="I74">
            <v>133832</v>
          </cell>
        </row>
        <row r="78">
          <cell r="O78">
            <v>19258</v>
          </cell>
        </row>
      </sheetData>
      <sheetData sheetId="17">
        <row r="9">
          <cell r="O9">
            <v>655547</v>
          </cell>
        </row>
        <row r="11">
          <cell r="I11">
            <v>6934</v>
          </cell>
          <cell r="M11">
            <v>20786</v>
          </cell>
          <cell r="N11">
            <v>1170</v>
          </cell>
        </row>
        <row r="13">
          <cell r="J13">
            <v>2000</v>
          </cell>
        </row>
        <row r="14">
          <cell r="J14">
            <v>18600</v>
          </cell>
        </row>
        <row r="15">
          <cell r="J15">
            <v>2020000</v>
          </cell>
        </row>
        <row r="16">
          <cell r="J16">
            <v>20</v>
          </cell>
        </row>
        <row r="17">
          <cell r="J17">
            <v>48000</v>
          </cell>
        </row>
        <row r="18">
          <cell r="J18">
            <v>7500</v>
          </cell>
        </row>
        <row r="19">
          <cell r="I19">
            <v>300</v>
          </cell>
          <cell r="J19">
            <v>2100</v>
          </cell>
        </row>
        <row r="46">
          <cell r="I46">
            <v>500000</v>
          </cell>
        </row>
        <row r="56">
          <cell r="I56">
            <v>43297</v>
          </cell>
          <cell r="N56">
            <v>10409</v>
          </cell>
          <cell r="CI56">
            <v>472</v>
          </cell>
        </row>
        <row r="57">
          <cell r="I57">
            <v>9676</v>
          </cell>
        </row>
        <row r="58">
          <cell r="I58">
            <v>162516</v>
          </cell>
          <cell r="L58">
            <v>133917</v>
          </cell>
          <cell r="N58">
            <v>61350</v>
          </cell>
          <cell r="AD58">
            <v>1000</v>
          </cell>
          <cell r="AO58">
            <v>1600</v>
          </cell>
          <cell r="AT58">
            <v>1889</v>
          </cell>
          <cell r="BC58">
            <v>200</v>
          </cell>
          <cell r="BD58">
            <v>48010</v>
          </cell>
          <cell r="BH58">
            <v>3724</v>
          </cell>
          <cell r="CI58">
            <v>2128</v>
          </cell>
        </row>
        <row r="61">
          <cell r="P61">
            <v>386077</v>
          </cell>
        </row>
        <row r="64">
          <cell r="BG64">
            <v>3500</v>
          </cell>
          <cell r="BX64">
            <v>51744</v>
          </cell>
        </row>
        <row r="65">
          <cell r="I65">
            <v>57000</v>
          </cell>
        </row>
        <row r="68">
          <cell r="K68">
            <v>21296</v>
          </cell>
          <cell r="L68">
            <v>285704</v>
          </cell>
          <cell r="N68">
            <v>1000</v>
          </cell>
          <cell r="AA68">
            <v>2000</v>
          </cell>
          <cell r="AQ68">
            <v>1500</v>
          </cell>
          <cell r="AR68">
            <v>12234</v>
          </cell>
          <cell r="BC68">
            <v>15341</v>
          </cell>
          <cell r="BJ68">
            <v>1000</v>
          </cell>
          <cell r="BU68">
            <v>5000</v>
          </cell>
          <cell r="CJ68">
            <v>55000</v>
          </cell>
        </row>
        <row r="69">
          <cell r="L69">
            <v>55510</v>
          </cell>
        </row>
        <row r="71">
          <cell r="L71">
            <v>3622</v>
          </cell>
        </row>
        <row r="73">
          <cell r="BW73">
            <v>1334</v>
          </cell>
        </row>
        <row r="74">
          <cell r="I74">
            <v>173065</v>
          </cell>
        </row>
        <row r="79">
          <cell r="Y79">
            <v>1140116</v>
          </cell>
        </row>
      </sheetData>
      <sheetData sheetId="18">
        <row r="11">
          <cell r="K11">
            <v>6384</v>
          </cell>
        </row>
        <row r="19">
          <cell r="I19">
            <v>100</v>
          </cell>
        </row>
        <row r="22">
          <cell r="I22">
            <v>1427</v>
          </cell>
          <cell r="M22">
            <v>400</v>
          </cell>
        </row>
        <row r="23">
          <cell r="I23">
            <v>3734</v>
          </cell>
        </row>
        <row r="26">
          <cell r="I26">
            <v>1231</v>
          </cell>
          <cell r="M26">
            <v>108</v>
          </cell>
        </row>
        <row r="28">
          <cell r="I28">
            <v>35</v>
          </cell>
        </row>
        <row r="29">
          <cell r="Z29">
            <v>30</v>
          </cell>
        </row>
        <row r="37">
          <cell r="Z37">
            <v>0</v>
          </cell>
        </row>
        <row r="49">
          <cell r="N49">
            <v>20285</v>
          </cell>
        </row>
        <row r="56">
          <cell r="W56">
            <v>186</v>
          </cell>
          <cell r="X56">
            <v>910</v>
          </cell>
        </row>
        <row r="57">
          <cell r="W57">
            <v>41</v>
          </cell>
          <cell r="X57">
            <v>200</v>
          </cell>
        </row>
        <row r="58">
          <cell r="J58">
            <v>5000</v>
          </cell>
          <cell r="Y58">
            <v>3900</v>
          </cell>
        </row>
        <row r="68">
          <cell r="I68">
            <v>31833</v>
          </cell>
        </row>
      </sheetData>
      <sheetData sheetId="20">
        <row r="56">
          <cell r="I56">
            <v>239958</v>
          </cell>
        </row>
        <row r="58">
          <cell r="I58">
            <v>104207</v>
          </cell>
        </row>
      </sheetData>
      <sheetData sheetId="21">
        <row r="22">
          <cell r="P22">
            <v>1518</v>
          </cell>
          <cell r="R22">
            <v>34599</v>
          </cell>
          <cell r="S22">
            <v>26435</v>
          </cell>
        </row>
        <row r="23">
          <cell r="L23">
            <v>19216</v>
          </cell>
          <cell r="M23">
            <v>441</v>
          </cell>
          <cell r="N23">
            <v>3087</v>
          </cell>
        </row>
        <row r="25">
          <cell r="O25">
            <v>68356</v>
          </cell>
        </row>
        <row r="26">
          <cell r="L26">
            <v>5188</v>
          </cell>
          <cell r="M26">
            <v>119</v>
          </cell>
          <cell r="N26">
            <v>833</v>
          </cell>
          <cell r="O26">
            <v>18456</v>
          </cell>
          <cell r="P26">
            <v>410</v>
          </cell>
          <cell r="R26">
            <v>9342</v>
          </cell>
          <cell r="S26">
            <v>7138</v>
          </cell>
        </row>
        <row r="56">
          <cell r="J56">
            <v>7237</v>
          </cell>
          <cell r="L56">
            <v>3702</v>
          </cell>
          <cell r="M56">
            <v>134</v>
          </cell>
          <cell r="N56">
            <v>706</v>
          </cell>
          <cell r="O56">
            <v>66655</v>
          </cell>
        </row>
        <row r="57">
          <cell r="J57">
            <v>1695</v>
          </cell>
          <cell r="L57">
            <v>764</v>
          </cell>
          <cell r="M57">
            <v>27</v>
          </cell>
          <cell r="N57">
            <v>144</v>
          </cell>
          <cell r="O57">
            <v>16960</v>
          </cell>
        </row>
        <row r="58">
          <cell r="J58">
            <v>900</v>
          </cell>
          <cell r="K58">
            <v>9780</v>
          </cell>
          <cell r="L58">
            <v>35484</v>
          </cell>
          <cell r="O58">
            <v>168417</v>
          </cell>
          <cell r="S58">
            <v>22100</v>
          </cell>
        </row>
        <row r="68">
          <cell r="O68">
            <v>1850</v>
          </cell>
        </row>
        <row r="77">
          <cell r="J77">
            <v>0</v>
          </cell>
          <cell r="K77">
            <v>0</v>
          </cell>
          <cell r="L77">
            <v>0</v>
          </cell>
          <cell r="M77">
            <v>0</v>
          </cell>
          <cell r="N77">
            <v>0</v>
          </cell>
          <cell r="O77">
            <v>0</v>
          </cell>
          <cell r="P77">
            <v>0</v>
          </cell>
          <cell r="Q77">
            <v>0</v>
          </cell>
          <cell r="R77">
            <v>0</v>
          </cell>
          <cell r="S77">
            <v>0</v>
          </cell>
        </row>
      </sheetData>
      <sheetData sheetId="23">
        <row r="56">
          <cell r="L56">
            <v>3702</v>
          </cell>
          <cell r="M56">
            <v>134</v>
          </cell>
        </row>
        <row r="57">
          <cell r="L57">
            <v>764</v>
          </cell>
          <cell r="M57">
            <v>27</v>
          </cell>
          <cell r="N57">
            <v>144</v>
          </cell>
        </row>
        <row r="58">
          <cell r="J58">
            <v>1200</v>
          </cell>
          <cell r="K58">
            <v>10206</v>
          </cell>
          <cell r="L58">
            <v>36501</v>
          </cell>
          <cell r="M58">
            <v>700</v>
          </cell>
          <cell r="N58">
            <v>4900</v>
          </cell>
          <cell r="O58">
            <v>176350</v>
          </cell>
          <cell r="P58">
            <v>1734</v>
          </cell>
          <cell r="Q58">
            <v>1475</v>
          </cell>
          <cell r="S58">
            <v>22503</v>
          </cell>
        </row>
      </sheetData>
      <sheetData sheetId="24">
        <row r="11">
          <cell r="T11">
            <v>0</v>
          </cell>
        </row>
        <row r="13">
          <cell r="T13">
            <v>0</v>
          </cell>
        </row>
        <row r="14">
          <cell r="T14">
            <v>0</v>
          </cell>
        </row>
        <row r="15">
          <cell r="T15">
            <v>0</v>
          </cell>
        </row>
        <row r="17">
          <cell r="T17">
            <v>0</v>
          </cell>
        </row>
        <row r="18">
          <cell r="T18">
            <v>0</v>
          </cell>
        </row>
        <row r="19">
          <cell r="T19">
            <v>0</v>
          </cell>
        </row>
        <row r="21">
          <cell r="T21">
            <v>0</v>
          </cell>
        </row>
        <row r="22">
          <cell r="T22">
            <v>31127</v>
          </cell>
        </row>
        <row r="23">
          <cell r="T23">
            <v>0</v>
          </cell>
        </row>
        <row r="24">
          <cell r="T24">
            <v>0</v>
          </cell>
        </row>
        <row r="25">
          <cell r="T25">
            <v>4775</v>
          </cell>
        </row>
        <row r="26">
          <cell r="T26">
            <v>9694</v>
          </cell>
        </row>
        <row r="27">
          <cell r="T27">
            <v>0</v>
          </cell>
        </row>
        <row r="28">
          <cell r="T28">
            <v>0</v>
          </cell>
        </row>
        <row r="29">
          <cell r="T29">
            <v>0</v>
          </cell>
        </row>
        <row r="31">
          <cell r="T31">
            <v>0</v>
          </cell>
        </row>
        <row r="32">
          <cell r="T32">
            <v>0</v>
          </cell>
        </row>
        <row r="35">
          <cell r="T35">
            <v>0</v>
          </cell>
        </row>
        <row r="36">
          <cell r="T36">
            <v>0</v>
          </cell>
        </row>
        <row r="38">
          <cell r="T38">
            <v>0</v>
          </cell>
        </row>
        <row r="39">
          <cell r="T39">
            <v>0</v>
          </cell>
        </row>
        <row r="42">
          <cell r="T42">
            <v>0</v>
          </cell>
        </row>
        <row r="46">
          <cell r="T46">
            <v>0</v>
          </cell>
        </row>
        <row r="48">
          <cell r="T48">
            <v>0</v>
          </cell>
        </row>
        <row r="49">
          <cell r="T49">
            <v>0</v>
          </cell>
        </row>
        <row r="57">
          <cell r="T57">
            <v>32776</v>
          </cell>
        </row>
        <row r="58">
          <cell r="J58">
            <v>555</v>
          </cell>
          <cell r="M58">
            <v>8622</v>
          </cell>
          <cell r="N58">
            <v>41848</v>
          </cell>
        </row>
        <row r="59">
          <cell r="T59">
            <v>0</v>
          </cell>
        </row>
        <row r="62">
          <cell r="T62">
            <v>0</v>
          </cell>
        </row>
        <row r="63">
          <cell r="T63">
            <v>0</v>
          </cell>
        </row>
        <row r="64">
          <cell r="T64">
            <v>0</v>
          </cell>
        </row>
        <row r="65">
          <cell r="T65">
            <v>0</v>
          </cell>
        </row>
        <row r="66">
          <cell r="T66">
            <v>0</v>
          </cell>
        </row>
        <row r="69">
          <cell r="T69">
            <v>0</v>
          </cell>
        </row>
        <row r="71">
          <cell r="T71">
            <v>0</v>
          </cell>
        </row>
        <row r="72">
          <cell r="T72">
            <v>0</v>
          </cell>
        </row>
        <row r="73">
          <cell r="T73">
            <v>0</v>
          </cell>
        </row>
        <row r="74">
          <cell r="T74">
            <v>0</v>
          </cell>
        </row>
        <row r="77">
          <cell r="T77">
            <v>0</v>
          </cell>
        </row>
        <row r="78">
          <cell r="T78">
            <v>0</v>
          </cell>
        </row>
      </sheetData>
      <sheetData sheetId="26">
        <row r="56">
          <cell r="T56">
            <v>134915</v>
          </cell>
        </row>
        <row r="58">
          <cell r="K58">
            <v>498</v>
          </cell>
          <cell r="P58">
            <v>110</v>
          </cell>
          <cell r="T58">
            <v>54150</v>
          </cell>
        </row>
        <row r="61">
          <cell r="T61">
            <v>20210</v>
          </cell>
        </row>
        <row r="68">
          <cell r="P68">
            <v>200</v>
          </cell>
          <cell r="T68">
            <v>1000</v>
          </cell>
        </row>
      </sheetData>
      <sheetData sheetId="27">
        <row r="11">
          <cell r="S11">
            <v>0</v>
          </cell>
        </row>
        <row r="13">
          <cell r="S13">
            <v>0</v>
          </cell>
        </row>
        <row r="14">
          <cell r="S14">
            <v>0</v>
          </cell>
        </row>
        <row r="15">
          <cell r="S15">
            <v>0</v>
          </cell>
        </row>
        <row r="17">
          <cell r="S17">
            <v>0</v>
          </cell>
        </row>
        <row r="18">
          <cell r="S18">
            <v>0</v>
          </cell>
        </row>
        <row r="19">
          <cell r="S19">
            <v>0</v>
          </cell>
        </row>
        <row r="21">
          <cell r="S21">
            <v>0</v>
          </cell>
        </row>
        <row r="22">
          <cell r="S22">
            <v>144</v>
          </cell>
        </row>
        <row r="23">
          <cell r="S23">
            <v>0</v>
          </cell>
        </row>
        <row r="24">
          <cell r="S24">
            <v>0</v>
          </cell>
        </row>
        <row r="25">
          <cell r="S25">
            <v>2440</v>
          </cell>
        </row>
        <row r="26">
          <cell r="S26">
            <v>644</v>
          </cell>
        </row>
        <row r="27">
          <cell r="S27">
            <v>700</v>
          </cell>
        </row>
        <row r="28">
          <cell r="S28">
            <v>0</v>
          </cell>
        </row>
        <row r="29">
          <cell r="S29">
            <v>0</v>
          </cell>
        </row>
        <row r="31">
          <cell r="S31">
            <v>0</v>
          </cell>
        </row>
        <row r="32">
          <cell r="S32">
            <v>0</v>
          </cell>
        </row>
        <row r="35">
          <cell r="S35">
            <v>0</v>
          </cell>
        </row>
        <row r="36">
          <cell r="S36">
            <v>0</v>
          </cell>
        </row>
        <row r="38">
          <cell r="S38">
            <v>0</v>
          </cell>
        </row>
        <row r="39">
          <cell r="S39">
            <v>0</v>
          </cell>
        </row>
        <row r="42">
          <cell r="S42">
            <v>0</v>
          </cell>
        </row>
        <row r="46">
          <cell r="S46">
            <v>0</v>
          </cell>
        </row>
        <row r="48">
          <cell r="S48">
            <v>0</v>
          </cell>
        </row>
        <row r="49">
          <cell r="S49">
            <v>0</v>
          </cell>
        </row>
        <row r="57">
          <cell r="S57">
            <v>23163</v>
          </cell>
        </row>
        <row r="58">
          <cell r="J58">
            <v>1177</v>
          </cell>
          <cell r="K58">
            <v>1600</v>
          </cell>
          <cell r="M58">
            <v>12830</v>
          </cell>
        </row>
        <row r="59">
          <cell r="S59">
            <v>0</v>
          </cell>
        </row>
        <row r="62">
          <cell r="S62">
            <v>0</v>
          </cell>
        </row>
        <row r="63">
          <cell r="S63">
            <v>0</v>
          </cell>
        </row>
        <row r="64">
          <cell r="S64">
            <v>0</v>
          </cell>
        </row>
        <row r="65">
          <cell r="S65">
            <v>0</v>
          </cell>
        </row>
        <row r="66">
          <cell r="S66">
            <v>0</v>
          </cell>
        </row>
        <row r="69">
          <cell r="S69">
            <v>0</v>
          </cell>
        </row>
        <row r="71">
          <cell r="S71">
            <v>0</v>
          </cell>
        </row>
        <row r="72">
          <cell r="S72">
            <v>0</v>
          </cell>
        </row>
        <row r="73">
          <cell r="S73">
            <v>0</v>
          </cell>
        </row>
        <row r="74">
          <cell r="S74">
            <v>0</v>
          </cell>
        </row>
        <row r="77">
          <cell r="S77">
            <v>0</v>
          </cell>
        </row>
        <row r="78">
          <cell r="S78">
            <v>0</v>
          </cell>
        </row>
      </sheetData>
      <sheetData sheetId="29">
        <row r="56">
          <cell r="S56">
            <v>93948</v>
          </cell>
        </row>
        <row r="58">
          <cell r="S58">
            <v>35505</v>
          </cell>
        </row>
        <row r="61">
          <cell r="S61">
            <v>3820</v>
          </cell>
        </row>
        <row r="68">
          <cell r="S68">
            <v>1000</v>
          </cell>
        </row>
      </sheetData>
      <sheetData sheetId="30">
        <row r="11">
          <cell r="M11">
            <v>0</v>
          </cell>
        </row>
        <row r="13">
          <cell r="M13">
            <v>0</v>
          </cell>
        </row>
        <row r="14">
          <cell r="M14">
            <v>0</v>
          </cell>
        </row>
        <row r="15">
          <cell r="M15">
            <v>0</v>
          </cell>
        </row>
        <row r="17">
          <cell r="M17">
            <v>0</v>
          </cell>
        </row>
        <row r="18">
          <cell r="M18">
            <v>0</v>
          </cell>
        </row>
        <row r="19">
          <cell r="M19">
            <v>0</v>
          </cell>
        </row>
        <row r="21">
          <cell r="M21">
            <v>0</v>
          </cell>
        </row>
        <row r="22">
          <cell r="M22">
            <v>225</v>
          </cell>
        </row>
        <row r="23">
          <cell r="M23">
            <v>0</v>
          </cell>
        </row>
        <row r="24">
          <cell r="M24">
            <v>0</v>
          </cell>
        </row>
        <row r="25">
          <cell r="M25">
            <v>1594</v>
          </cell>
        </row>
        <row r="26">
          <cell r="M26">
            <v>491</v>
          </cell>
        </row>
        <row r="27">
          <cell r="M27">
            <v>160</v>
          </cell>
        </row>
        <row r="28">
          <cell r="M28">
            <v>0</v>
          </cell>
        </row>
        <row r="29">
          <cell r="M29">
            <v>0</v>
          </cell>
        </row>
        <row r="31">
          <cell r="M31">
            <v>0</v>
          </cell>
        </row>
        <row r="32">
          <cell r="M32">
            <v>0</v>
          </cell>
        </row>
        <row r="35">
          <cell r="M35">
            <v>0</v>
          </cell>
        </row>
        <row r="36">
          <cell r="M36">
            <v>0</v>
          </cell>
        </row>
        <row r="38">
          <cell r="M38">
            <v>0</v>
          </cell>
        </row>
        <row r="39">
          <cell r="M39">
            <v>0</v>
          </cell>
        </row>
        <row r="42">
          <cell r="M42">
            <v>0</v>
          </cell>
        </row>
        <row r="46">
          <cell r="M46">
            <v>0</v>
          </cell>
        </row>
        <row r="48">
          <cell r="M48">
            <v>0</v>
          </cell>
        </row>
        <row r="49">
          <cell r="M49">
            <v>0</v>
          </cell>
        </row>
        <row r="56">
          <cell r="M56">
            <v>72657</v>
          </cell>
        </row>
        <row r="57">
          <cell r="M57">
            <v>16882</v>
          </cell>
        </row>
        <row r="58">
          <cell r="J58">
            <v>9237</v>
          </cell>
          <cell r="K58">
            <v>7853</v>
          </cell>
        </row>
        <row r="59">
          <cell r="M59">
            <v>0</v>
          </cell>
        </row>
        <row r="62">
          <cell r="M62">
            <v>0</v>
          </cell>
        </row>
        <row r="63">
          <cell r="M63">
            <v>0</v>
          </cell>
        </row>
        <row r="64">
          <cell r="M64">
            <v>0</v>
          </cell>
        </row>
        <row r="65">
          <cell r="M65">
            <v>0</v>
          </cell>
        </row>
        <row r="66">
          <cell r="M66">
            <v>0</v>
          </cell>
        </row>
        <row r="68">
          <cell r="J68">
            <v>1174</v>
          </cell>
        </row>
        <row r="69">
          <cell r="M69">
            <v>0</v>
          </cell>
        </row>
        <row r="71">
          <cell r="M71">
            <v>0</v>
          </cell>
        </row>
        <row r="72">
          <cell r="M72">
            <v>0</v>
          </cell>
        </row>
        <row r="73">
          <cell r="M73">
            <v>0</v>
          </cell>
        </row>
        <row r="74">
          <cell r="M74">
            <v>0</v>
          </cell>
        </row>
        <row r="77">
          <cell r="M77">
            <v>0</v>
          </cell>
        </row>
        <row r="78">
          <cell r="M78">
            <v>0</v>
          </cell>
        </row>
      </sheetData>
      <sheetData sheetId="32">
        <row r="61">
          <cell r="M61">
            <v>6458</v>
          </cell>
        </row>
      </sheetData>
      <sheetData sheetId="33">
        <row r="11">
          <cell r="P11">
            <v>0</v>
          </cell>
        </row>
        <row r="13">
          <cell r="P13">
            <v>0</v>
          </cell>
        </row>
        <row r="14">
          <cell r="P14">
            <v>0</v>
          </cell>
        </row>
        <row r="15">
          <cell r="P15">
            <v>0</v>
          </cell>
        </row>
        <row r="17">
          <cell r="P17">
            <v>0</v>
          </cell>
        </row>
        <row r="18">
          <cell r="P18">
            <v>0</v>
          </cell>
        </row>
        <row r="19">
          <cell r="P19">
            <v>0</v>
          </cell>
        </row>
        <row r="21">
          <cell r="P21">
            <v>0</v>
          </cell>
        </row>
        <row r="22">
          <cell r="P22">
            <v>9658</v>
          </cell>
        </row>
        <row r="23">
          <cell r="P23">
            <v>0</v>
          </cell>
        </row>
        <row r="24">
          <cell r="P24">
            <v>0</v>
          </cell>
        </row>
        <row r="25">
          <cell r="P25">
            <v>0</v>
          </cell>
        </row>
        <row r="26">
          <cell r="P26">
            <v>1934</v>
          </cell>
        </row>
        <row r="27">
          <cell r="P27">
            <v>0</v>
          </cell>
        </row>
        <row r="28">
          <cell r="P28">
            <v>0</v>
          </cell>
        </row>
        <row r="29">
          <cell r="P29">
            <v>0</v>
          </cell>
        </row>
        <row r="31">
          <cell r="P31">
            <v>0</v>
          </cell>
        </row>
        <row r="32">
          <cell r="P32">
            <v>0</v>
          </cell>
        </row>
        <row r="35">
          <cell r="P35">
            <v>0</v>
          </cell>
        </row>
        <row r="36">
          <cell r="P36">
            <v>0</v>
          </cell>
        </row>
        <row r="38">
          <cell r="P38">
            <v>0</v>
          </cell>
        </row>
        <row r="39">
          <cell r="P39">
            <v>0</v>
          </cell>
        </row>
        <row r="42">
          <cell r="P42">
            <v>0</v>
          </cell>
        </row>
        <row r="46">
          <cell r="P46">
            <v>0</v>
          </cell>
        </row>
        <row r="48">
          <cell r="P48">
            <v>0</v>
          </cell>
        </row>
        <row r="49">
          <cell r="P49">
            <v>0</v>
          </cell>
        </row>
        <row r="56">
          <cell r="N56">
            <v>27831</v>
          </cell>
        </row>
        <row r="57">
          <cell r="P57">
            <v>12316</v>
          </cell>
        </row>
        <row r="58">
          <cell r="J58">
            <v>15172</v>
          </cell>
          <cell r="L58">
            <v>1827</v>
          </cell>
          <cell r="N58">
            <v>48736</v>
          </cell>
          <cell r="O58">
            <v>300</v>
          </cell>
        </row>
        <row r="59">
          <cell r="P59">
            <v>0</v>
          </cell>
        </row>
        <row r="62">
          <cell r="P62">
            <v>0</v>
          </cell>
        </row>
        <row r="63">
          <cell r="P63">
            <v>0</v>
          </cell>
        </row>
        <row r="64">
          <cell r="P64">
            <v>0</v>
          </cell>
        </row>
        <row r="65">
          <cell r="P65">
            <v>0</v>
          </cell>
        </row>
        <row r="66">
          <cell r="P66">
            <v>0</v>
          </cell>
        </row>
        <row r="68">
          <cell r="N68">
            <v>1700</v>
          </cell>
        </row>
        <row r="69">
          <cell r="P69">
            <v>0</v>
          </cell>
        </row>
        <row r="71">
          <cell r="P71">
            <v>0</v>
          </cell>
        </row>
        <row r="72">
          <cell r="P72">
            <v>0</v>
          </cell>
        </row>
        <row r="73">
          <cell r="P73">
            <v>0</v>
          </cell>
        </row>
        <row r="74">
          <cell r="P74">
            <v>0</v>
          </cell>
        </row>
        <row r="77">
          <cell r="P77">
            <v>0</v>
          </cell>
        </row>
        <row r="78">
          <cell r="P78">
            <v>0</v>
          </cell>
        </row>
      </sheetData>
      <sheetData sheetId="35">
        <row r="56">
          <cell r="P56">
            <v>50100</v>
          </cell>
        </row>
        <row r="58">
          <cell r="P58">
            <v>71177</v>
          </cell>
        </row>
        <row r="61">
          <cell r="P61">
            <v>12500</v>
          </cell>
        </row>
      </sheetData>
      <sheetData sheetId="41">
        <row r="10">
          <cell r="D10">
            <v>10000</v>
          </cell>
        </row>
        <row r="13">
          <cell r="D13">
            <v>2000</v>
          </cell>
        </row>
        <row r="22">
          <cell r="D22">
            <v>24000</v>
          </cell>
        </row>
      </sheetData>
      <sheetData sheetId="42">
        <row r="101">
          <cell r="K101">
            <v>1294</v>
          </cell>
        </row>
        <row r="120">
          <cell r="H120">
            <v>2373</v>
          </cell>
        </row>
        <row r="128">
          <cell r="K128">
            <v>2000</v>
          </cell>
        </row>
        <row r="132">
          <cell r="K132">
            <v>1700</v>
          </cell>
        </row>
      </sheetData>
      <sheetData sheetId="47">
        <row r="40">
          <cell r="J40">
            <v>10000</v>
          </cell>
        </row>
        <row r="44">
          <cell r="J44">
            <v>3700</v>
          </cell>
        </row>
      </sheetData>
      <sheetData sheetId="48">
        <row r="17">
          <cell r="D17">
            <v>32000</v>
          </cell>
        </row>
        <row r="23">
          <cell r="E23">
            <v>1294</v>
          </cell>
        </row>
      </sheetData>
      <sheetData sheetId="50">
        <row r="22">
          <cell r="E22">
            <v>3622</v>
          </cell>
        </row>
      </sheetData>
      <sheetData sheetId="52">
        <row r="9">
          <cell r="D9">
            <v>12000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view="pageBreakPreview" zoomScaleSheetLayoutView="100" zoomScalePageLayoutView="0" workbookViewId="0" topLeftCell="A1">
      <selection activeCell="M37" sqref="M37"/>
    </sheetView>
  </sheetViews>
  <sheetFormatPr defaultColWidth="9.140625" defaultRowHeight="15"/>
  <cols>
    <col min="1" max="16384" width="9.140625" style="1" customWidth="1"/>
  </cols>
  <sheetData/>
  <sheetProtection/>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3"/>
  <legacyDrawing r:id="rId2"/>
  <oleObjects>
    <oleObject progId="Word.Document.12" shapeId="680357" r:id="rId1"/>
  </oleObjects>
</worksheet>
</file>

<file path=xl/worksheets/sheet10.xml><?xml version="1.0" encoding="utf-8"?>
<worksheet xmlns="http://schemas.openxmlformats.org/spreadsheetml/2006/main" xmlns:r="http://schemas.openxmlformats.org/officeDocument/2006/relationships">
  <dimension ref="A1:T81"/>
  <sheetViews>
    <sheetView view="pageBreakPreview" zoomScaleSheetLayoutView="100" zoomScalePageLayoutView="0" workbookViewId="0" topLeftCell="A1">
      <selection activeCell="P2" sqref="P2"/>
    </sheetView>
  </sheetViews>
  <sheetFormatPr defaultColWidth="9.140625" defaultRowHeight="15"/>
  <cols>
    <col min="1" max="1" width="4.421875" style="5" customWidth="1"/>
    <col min="2" max="2" width="4.140625" style="6" customWidth="1"/>
    <col min="3" max="3" width="5.7109375" style="6" customWidth="1"/>
    <col min="4" max="5" width="8.7109375" style="6" customWidth="1"/>
    <col min="6" max="7" width="10.7109375" style="6" customWidth="1"/>
    <col min="8" max="8" width="78.7109375" style="6" customWidth="1"/>
    <col min="9" max="13" width="15.7109375" style="6" customWidth="1"/>
    <col min="14" max="14" width="16.57421875" style="6" customWidth="1"/>
    <col min="15" max="16" width="15.7109375" style="6" customWidth="1"/>
    <col min="17" max="16384" width="9.140625" style="6" customWidth="1"/>
  </cols>
  <sheetData>
    <row r="1" ht="15" customHeight="1">
      <c r="P1" s="7" t="s">
        <v>1252</v>
      </c>
    </row>
    <row r="2" ht="15" customHeight="1"/>
    <row r="3" ht="15" customHeight="1" thickBot="1">
      <c r="P3" s="7" t="s">
        <v>27</v>
      </c>
    </row>
    <row r="4" spans="1:16" s="10" customFormat="1" ht="15" customHeight="1" thickBot="1">
      <c r="A4" s="8"/>
      <c r="B4" s="9" t="s">
        <v>28</v>
      </c>
      <c r="C4" s="9" t="s">
        <v>29</v>
      </c>
      <c r="D4" s="9" t="s">
        <v>30</v>
      </c>
      <c r="E4" s="354" t="s">
        <v>31</v>
      </c>
      <c r="F4" s="355"/>
      <c r="G4" s="355"/>
      <c r="H4" s="356"/>
      <c r="I4" s="9" t="s">
        <v>32</v>
      </c>
      <c r="J4" s="9" t="s">
        <v>33</v>
      </c>
      <c r="K4" s="9" t="s">
        <v>34</v>
      </c>
      <c r="L4" s="9" t="s">
        <v>35</v>
      </c>
      <c r="M4" s="9" t="s">
        <v>277</v>
      </c>
      <c r="N4" s="9" t="s">
        <v>278</v>
      </c>
      <c r="O4" s="9" t="s">
        <v>279</v>
      </c>
      <c r="P4" s="9" t="s">
        <v>280</v>
      </c>
    </row>
    <row r="5" spans="1:20" ht="42" customHeight="1" thickBot="1">
      <c r="A5" s="8" t="s">
        <v>36</v>
      </c>
      <c r="B5" s="374" t="s">
        <v>1002</v>
      </c>
      <c r="C5" s="375"/>
      <c r="D5" s="375"/>
      <c r="E5" s="375"/>
      <c r="F5" s="375"/>
      <c r="G5" s="375"/>
      <c r="H5" s="375"/>
      <c r="I5" s="375"/>
      <c r="J5" s="375"/>
      <c r="K5" s="375"/>
      <c r="L5" s="375"/>
      <c r="M5" s="375"/>
      <c r="N5" s="375"/>
      <c r="O5" s="375"/>
      <c r="P5" s="376"/>
      <c r="Q5" s="127"/>
      <c r="R5" s="127"/>
      <c r="S5" s="127"/>
      <c r="T5" s="127"/>
    </row>
    <row r="6" spans="1:16" ht="105.75" thickBot="1">
      <c r="A6" s="8" t="s">
        <v>38</v>
      </c>
      <c r="B6" s="353" t="s">
        <v>39</v>
      </c>
      <c r="C6" s="353"/>
      <c r="D6" s="353"/>
      <c r="E6" s="353"/>
      <c r="F6" s="353"/>
      <c r="G6" s="353"/>
      <c r="H6" s="353"/>
      <c r="I6" s="11" t="s">
        <v>377</v>
      </c>
      <c r="J6" s="11" t="s">
        <v>1003</v>
      </c>
      <c r="K6" s="11" t="s">
        <v>1004</v>
      </c>
      <c r="L6" s="11" t="s">
        <v>1005</v>
      </c>
      <c r="M6" s="11" t="s">
        <v>1006</v>
      </c>
      <c r="N6" s="11" t="s">
        <v>1007</v>
      </c>
      <c r="O6" s="11" t="s">
        <v>1008</v>
      </c>
      <c r="P6" s="11" t="s">
        <v>1009</v>
      </c>
    </row>
    <row r="7" spans="1:16" s="17" customFormat="1" ht="15" customHeight="1" thickBot="1">
      <c r="A7" s="8" t="s">
        <v>44</v>
      </c>
      <c r="B7" s="12" t="s">
        <v>45</v>
      </c>
      <c r="C7" s="13" t="s">
        <v>46</v>
      </c>
      <c r="D7" s="14"/>
      <c r="E7" s="14"/>
      <c r="F7" s="14"/>
      <c r="G7" s="14"/>
      <c r="H7" s="14"/>
      <c r="I7" s="15">
        <f aca="true" t="shared" si="0" ref="I7:O7">SUM(I8,I12,I30,I20)</f>
        <v>0</v>
      </c>
      <c r="J7" s="130">
        <f t="shared" si="0"/>
        <v>0</v>
      </c>
      <c r="K7" s="130">
        <f t="shared" si="0"/>
        <v>0</v>
      </c>
      <c r="L7" s="130">
        <f t="shared" si="0"/>
        <v>432</v>
      </c>
      <c r="M7" s="130">
        <f t="shared" si="0"/>
        <v>699</v>
      </c>
      <c r="N7" s="130">
        <f>SUM(N8,N12,N30,N20)</f>
        <v>9961</v>
      </c>
      <c r="O7" s="130">
        <f t="shared" si="0"/>
        <v>500</v>
      </c>
      <c r="P7" s="162">
        <f>SUM(I7:O7)</f>
        <v>11592</v>
      </c>
    </row>
    <row r="8" spans="1:16" s="17" customFormat="1" ht="15" customHeight="1" thickBot="1">
      <c r="A8" s="8" t="s">
        <v>47</v>
      </c>
      <c r="B8" s="18"/>
      <c r="C8" s="19" t="s">
        <v>48</v>
      </c>
      <c r="D8" s="20" t="s">
        <v>49</v>
      </c>
      <c r="E8" s="21"/>
      <c r="F8" s="21"/>
      <c r="G8" s="21"/>
      <c r="H8" s="21"/>
      <c r="I8" s="22">
        <f aca="true" t="shared" si="1" ref="I8:O8">SUM(I9:I11)</f>
        <v>0</v>
      </c>
      <c r="J8" s="22">
        <f t="shared" si="1"/>
        <v>0</v>
      </c>
      <c r="K8" s="22">
        <f t="shared" si="1"/>
        <v>0</v>
      </c>
      <c r="L8" s="22">
        <f t="shared" si="1"/>
        <v>0</v>
      </c>
      <c r="M8" s="22">
        <f t="shared" si="1"/>
        <v>0</v>
      </c>
      <c r="N8" s="22">
        <f>SUM(N9:N11)</f>
        <v>0</v>
      </c>
      <c r="O8" s="22">
        <f t="shared" si="1"/>
        <v>0</v>
      </c>
      <c r="P8" s="163">
        <f aca="true" t="shared" si="2" ref="P8:P52">SUM(I8:O8)</f>
        <v>0</v>
      </c>
    </row>
    <row r="9" spans="1:16" s="29" customFormat="1" ht="15" customHeight="1" thickBot="1">
      <c r="A9" s="8" t="s">
        <v>50</v>
      </c>
      <c r="B9" s="24"/>
      <c r="C9" s="25"/>
      <c r="D9" s="26" t="s">
        <v>51</v>
      </c>
      <c r="E9" s="363" t="s">
        <v>52</v>
      </c>
      <c r="F9" s="363"/>
      <c r="G9" s="363"/>
      <c r="H9" s="364"/>
      <c r="I9" s="27"/>
      <c r="J9" s="134"/>
      <c r="K9" s="134"/>
      <c r="L9" s="134"/>
      <c r="M9" s="134"/>
      <c r="N9" s="134"/>
      <c r="O9" s="134"/>
      <c r="P9" s="134">
        <f t="shared" si="2"/>
        <v>0</v>
      </c>
    </row>
    <row r="10" spans="1:16" s="29" customFormat="1" ht="15" customHeight="1" thickBot="1">
      <c r="A10" s="8" t="s">
        <v>53</v>
      </c>
      <c r="B10" s="24"/>
      <c r="C10" s="25"/>
      <c r="D10" s="30" t="s">
        <v>54</v>
      </c>
      <c r="E10" s="31" t="s">
        <v>55</v>
      </c>
      <c r="F10" s="32"/>
      <c r="G10" s="32"/>
      <c r="H10" s="32"/>
      <c r="I10" s="27"/>
      <c r="J10" s="134"/>
      <c r="K10" s="134"/>
      <c r="L10" s="134"/>
      <c r="M10" s="134"/>
      <c r="N10" s="134"/>
      <c r="O10" s="134"/>
      <c r="P10" s="134"/>
    </row>
    <row r="11" spans="1:16" s="29" customFormat="1" ht="15" customHeight="1" thickBot="1">
      <c r="A11" s="8" t="s">
        <v>56</v>
      </c>
      <c r="B11" s="24"/>
      <c r="C11" s="25"/>
      <c r="D11" s="26" t="s">
        <v>57</v>
      </c>
      <c r="E11" s="33" t="s">
        <v>58</v>
      </c>
      <c r="F11" s="34"/>
      <c r="G11" s="34"/>
      <c r="H11" s="33"/>
      <c r="I11" s="27"/>
      <c r="J11" s="134"/>
      <c r="K11" s="134"/>
      <c r="L11" s="134"/>
      <c r="M11" s="134"/>
      <c r="N11" s="134"/>
      <c r="O11" s="134"/>
      <c r="P11" s="134">
        <f t="shared" si="2"/>
        <v>0</v>
      </c>
    </row>
    <row r="12" spans="1:16" s="17" customFormat="1" ht="15" customHeight="1" thickBot="1">
      <c r="A12" s="8" t="s">
        <v>59</v>
      </c>
      <c r="B12" s="18"/>
      <c r="C12" s="19" t="s">
        <v>60</v>
      </c>
      <c r="D12" s="35" t="s">
        <v>61</v>
      </c>
      <c r="E12" s="36"/>
      <c r="F12" s="36"/>
      <c r="G12" s="36"/>
      <c r="H12" s="36"/>
      <c r="I12" s="37">
        <f aca="true" t="shared" si="3" ref="I12:O12">SUM(I13:I19)</f>
        <v>0</v>
      </c>
      <c r="J12" s="37">
        <f t="shared" si="3"/>
        <v>0</v>
      </c>
      <c r="K12" s="37">
        <f t="shared" si="3"/>
        <v>0</v>
      </c>
      <c r="L12" s="37">
        <f t="shared" si="3"/>
        <v>0</v>
      </c>
      <c r="M12" s="37">
        <f t="shared" si="3"/>
        <v>0</v>
      </c>
      <c r="N12" s="37">
        <f>SUM(N13:N19)</f>
        <v>0</v>
      </c>
      <c r="O12" s="37">
        <f t="shared" si="3"/>
        <v>0</v>
      </c>
      <c r="P12" s="164">
        <f t="shared" si="2"/>
        <v>0</v>
      </c>
    </row>
    <row r="13" spans="1:16" s="43" customFormat="1" ht="15" customHeight="1" thickBot="1">
      <c r="A13" s="8" t="s">
        <v>62</v>
      </c>
      <c r="B13" s="39"/>
      <c r="C13" s="40"/>
      <c r="D13" s="41" t="s">
        <v>63</v>
      </c>
      <c r="E13" s="33" t="s">
        <v>64</v>
      </c>
      <c r="F13" s="42"/>
      <c r="G13" s="42"/>
      <c r="H13" s="42"/>
      <c r="I13" s="27"/>
      <c r="J13" s="134"/>
      <c r="K13" s="134"/>
      <c r="L13" s="134"/>
      <c r="M13" s="134"/>
      <c r="N13" s="134"/>
      <c r="O13" s="134"/>
      <c r="P13" s="134">
        <f t="shared" si="2"/>
        <v>0</v>
      </c>
    </row>
    <row r="14" spans="1:16" s="43" customFormat="1" ht="15" customHeight="1" thickBot="1">
      <c r="A14" s="8" t="s">
        <v>65</v>
      </c>
      <c r="B14" s="39"/>
      <c r="C14" s="40"/>
      <c r="D14" s="26" t="s">
        <v>66</v>
      </c>
      <c r="E14" s="33" t="s">
        <v>67</v>
      </c>
      <c r="F14" s="42"/>
      <c r="G14" s="42"/>
      <c r="H14" s="42"/>
      <c r="I14" s="27"/>
      <c r="J14" s="134"/>
      <c r="K14" s="134"/>
      <c r="L14" s="134"/>
      <c r="M14" s="134"/>
      <c r="N14" s="134"/>
      <c r="O14" s="134"/>
      <c r="P14" s="134">
        <f t="shared" si="2"/>
        <v>0</v>
      </c>
    </row>
    <row r="15" spans="1:16" s="43" customFormat="1" ht="15" customHeight="1" thickBot="1">
      <c r="A15" s="8" t="s">
        <v>68</v>
      </c>
      <c r="B15" s="39"/>
      <c r="C15" s="40"/>
      <c r="D15" s="26" t="s">
        <v>69</v>
      </c>
      <c r="E15" s="33" t="s">
        <v>70</v>
      </c>
      <c r="F15" s="42"/>
      <c r="G15" s="42"/>
      <c r="H15" s="42"/>
      <c r="I15" s="27"/>
      <c r="J15" s="134"/>
      <c r="K15" s="134"/>
      <c r="L15" s="134"/>
      <c r="M15" s="134"/>
      <c r="N15" s="134"/>
      <c r="O15" s="134"/>
      <c r="P15" s="134">
        <f t="shared" si="2"/>
        <v>0</v>
      </c>
    </row>
    <row r="16" spans="1:16" s="43" customFormat="1" ht="15" customHeight="1" thickBot="1">
      <c r="A16" s="8" t="s">
        <v>73</v>
      </c>
      <c r="B16" s="39"/>
      <c r="C16" s="40"/>
      <c r="D16" s="26" t="s">
        <v>71</v>
      </c>
      <c r="E16" s="33" t="s">
        <v>72</v>
      </c>
      <c r="F16" s="42"/>
      <c r="G16" s="42"/>
      <c r="H16" s="42"/>
      <c r="I16" s="27"/>
      <c r="J16" s="134"/>
      <c r="K16" s="134"/>
      <c r="L16" s="134"/>
      <c r="M16" s="134"/>
      <c r="N16" s="134"/>
      <c r="O16" s="134"/>
      <c r="P16" s="134"/>
    </row>
    <row r="17" spans="1:16" s="43" customFormat="1" ht="15" customHeight="1" thickBot="1">
      <c r="A17" s="8" t="s">
        <v>76</v>
      </c>
      <c r="B17" s="39"/>
      <c r="C17" s="40"/>
      <c r="D17" s="26" t="s">
        <v>74</v>
      </c>
      <c r="E17" s="33" t="s">
        <v>75</v>
      </c>
      <c r="F17" s="42"/>
      <c r="G17" s="42"/>
      <c r="H17" s="42"/>
      <c r="I17" s="27"/>
      <c r="J17" s="134"/>
      <c r="K17" s="134"/>
      <c r="L17" s="134"/>
      <c r="M17" s="134"/>
      <c r="N17" s="134"/>
      <c r="O17" s="134"/>
      <c r="P17" s="134">
        <f t="shared" si="2"/>
        <v>0</v>
      </c>
    </row>
    <row r="18" spans="1:16" s="43" customFormat="1" ht="15" customHeight="1" thickBot="1">
      <c r="A18" s="8" t="s">
        <v>79</v>
      </c>
      <c r="B18" s="39"/>
      <c r="C18" s="40"/>
      <c r="D18" s="26" t="s">
        <v>77</v>
      </c>
      <c r="E18" s="33" t="s">
        <v>78</v>
      </c>
      <c r="F18" s="42"/>
      <c r="G18" s="42"/>
      <c r="H18" s="42"/>
      <c r="I18" s="27"/>
      <c r="J18" s="134"/>
      <c r="K18" s="134"/>
      <c r="L18" s="134"/>
      <c r="M18" s="134"/>
      <c r="N18" s="134"/>
      <c r="O18" s="134"/>
      <c r="P18" s="134">
        <f t="shared" si="2"/>
        <v>0</v>
      </c>
    </row>
    <row r="19" spans="1:16" s="43" customFormat="1" ht="15" customHeight="1" thickBot="1">
      <c r="A19" s="8" t="s">
        <v>82</v>
      </c>
      <c r="B19" s="39"/>
      <c r="C19" s="40"/>
      <c r="D19" s="44" t="s">
        <v>80</v>
      </c>
      <c r="E19" s="33" t="s">
        <v>81</v>
      </c>
      <c r="F19" s="42"/>
      <c r="G19" s="42"/>
      <c r="H19" s="42"/>
      <c r="I19" s="27"/>
      <c r="J19" s="134"/>
      <c r="K19" s="134"/>
      <c r="L19" s="134"/>
      <c r="M19" s="134"/>
      <c r="N19" s="134"/>
      <c r="O19" s="134"/>
      <c r="P19" s="134">
        <f t="shared" si="2"/>
        <v>0</v>
      </c>
    </row>
    <row r="20" spans="1:16" s="17" customFormat="1" ht="15" customHeight="1" thickBot="1">
      <c r="A20" s="8" t="s">
        <v>84</v>
      </c>
      <c r="B20" s="18"/>
      <c r="C20" s="19" t="s">
        <v>83</v>
      </c>
      <c r="D20" s="35" t="s">
        <v>46</v>
      </c>
      <c r="E20" s="36"/>
      <c r="F20" s="36"/>
      <c r="G20" s="36"/>
      <c r="H20" s="36"/>
      <c r="I20" s="22">
        <f aca="true" t="shared" si="4" ref="I20:O20">SUM(I21:I29)</f>
        <v>0</v>
      </c>
      <c r="J20" s="137">
        <f t="shared" si="4"/>
        <v>0</v>
      </c>
      <c r="K20" s="137">
        <f t="shared" si="4"/>
        <v>0</v>
      </c>
      <c r="L20" s="137">
        <f t="shared" si="4"/>
        <v>432</v>
      </c>
      <c r="M20" s="137">
        <f t="shared" si="4"/>
        <v>699</v>
      </c>
      <c r="N20" s="137">
        <f>SUM(N21:N29)</f>
        <v>9961</v>
      </c>
      <c r="O20" s="137">
        <f t="shared" si="4"/>
        <v>500</v>
      </c>
      <c r="P20" s="164">
        <f t="shared" si="2"/>
        <v>11592</v>
      </c>
    </row>
    <row r="21" spans="1:16" s="29" customFormat="1" ht="15" customHeight="1" thickBot="1">
      <c r="A21" s="8" t="s">
        <v>87</v>
      </c>
      <c r="B21" s="24"/>
      <c r="C21" s="25"/>
      <c r="D21" s="30" t="s">
        <v>85</v>
      </c>
      <c r="E21" s="33" t="s">
        <v>86</v>
      </c>
      <c r="F21" s="33"/>
      <c r="G21" s="33"/>
      <c r="H21" s="45"/>
      <c r="I21" s="27"/>
      <c r="J21" s="134"/>
      <c r="K21" s="134"/>
      <c r="L21" s="134"/>
      <c r="M21" s="134"/>
      <c r="N21" s="134"/>
      <c r="O21" s="134"/>
      <c r="P21" s="134">
        <f t="shared" si="2"/>
        <v>0</v>
      </c>
    </row>
    <row r="22" spans="1:16" s="29" customFormat="1" ht="15" customHeight="1" thickBot="1">
      <c r="A22" s="8" t="s">
        <v>90</v>
      </c>
      <c r="B22" s="24"/>
      <c r="C22" s="25"/>
      <c r="D22" s="30" t="s">
        <v>88</v>
      </c>
      <c r="E22" s="33" t="s">
        <v>89</v>
      </c>
      <c r="F22" s="33"/>
      <c r="G22" s="33"/>
      <c r="H22" s="45"/>
      <c r="I22" s="27"/>
      <c r="J22" s="134"/>
      <c r="K22" s="134"/>
      <c r="L22" s="134">
        <v>340</v>
      </c>
      <c r="M22" s="134">
        <v>550</v>
      </c>
      <c r="N22" s="134">
        <v>8268</v>
      </c>
      <c r="O22" s="134">
        <v>500</v>
      </c>
      <c r="P22" s="134">
        <f t="shared" si="2"/>
        <v>9658</v>
      </c>
    </row>
    <row r="23" spans="1:16" s="29" customFormat="1" ht="15" customHeight="1" thickBot="1">
      <c r="A23" s="8" t="s">
        <v>93</v>
      </c>
      <c r="B23" s="24"/>
      <c r="C23" s="25"/>
      <c r="D23" s="30" t="s">
        <v>91</v>
      </c>
      <c r="E23" s="45" t="s">
        <v>92</v>
      </c>
      <c r="F23" s="45"/>
      <c r="G23" s="45"/>
      <c r="H23" s="45"/>
      <c r="I23" s="27"/>
      <c r="J23" s="134"/>
      <c r="K23" s="134"/>
      <c r="L23" s="134"/>
      <c r="M23" s="134"/>
      <c r="N23" s="134"/>
      <c r="O23" s="134"/>
      <c r="P23" s="134">
        <f t="shared" si="2"/>
        <v>0</v>
      </c>
    </row>
    <row r="24" spans="1:16" s="29" customFormat="1" ht="15" customHeight="1" thickBot="1">
      <c r="A24" s="8" t="s">
        <v>96</v>
      </c>
      <c r="B24" s="24"/>
      <c r="C24" s="25"/>
      <c r="D24" s="30" t="s">
        <v>94</v>
      </c>
      <c r="E24" s="45" t="s">
        <v>95</v>
      </c>
      <c r="F24" s="33"/>
      <c r="G24" s="33"/>
      <c r="H24" s="33"/>
      <c r="I24" s="27"/>
      <c r="J24" s="134"/>
      <c r="K24" s="134"/>
      <c r="L24" s="134"/>
      <c r="M24" s="134"/>
      <c r="N24" s="134"/>
      <c r="O24" s="134"/>
      <c r="P24" s="134">
        <f t="shared" si="2"/>
        <v>0</v>
      </c>
    </row>
    <row r="25" spans="1:16" s="29" customFormat="1" ht="15" customHeight="1" thickBot="1">
      <c r="A25" s="8" t="s">
        <v>99</v>
      </c>
      <c r="B25" s="24"/>
      <c r="C25" s="25"/>
      <c r="D25" s="30" t="s">
        <v>97</v>
      </c>
      <c r="E25" s="45" t="s">
        <v>98</v>
      </c>
      <c r="F25" s="33"/>
      <c r="G25" s="33"/>
      <c r="H25" s="33"/>
      <c r="I25" s="27"/>
      <c r="J25" s="134"/>
      <c r="K25" s="134"/>
      <c r="L25" s="134"/>
      <c r="M25" s="134"/>
      <c r="N25" s="134"/>
      <c r="O25" s="134"/>
      <c r="P25" s="134">
        <f t="shared" si="2"/>
        <v>0</v>
      </c>
    </row>
    <row r="26" spans="1:16" s="29" customFormat="1" ht="15" customHeight="1" thickBot="1">
      <c r="A26" s="8" t="s">
        <v>102</v>
      </c>
      <c r="B26" s="24"/>
      <c r="C26" s="25"/>
      <c r="D26" s="30" t="s">
        <v>100</v>
      </c>
      <c r="E26" s="45" t="s">
        <v>101</v>
      </c>
      <c r="F26" s="33"/>
      <c r="G26" s="33"/>
      <c r="H26" s="33"/>
      <c r="I26" s="27"/>
      <c r="J26" s="134"/>
      <c r="K26" s="134"/>
      <c r="L26" s="134">
        <v>92</v>
      </c>
      <c r="M26" s="134">
        <v>149</v>
      </c>
      <c r="N26" s="134">
        <v>1693</v>
      </c>
      <c r="O26" s="134"/>
      <c r="P26" s="134">
        <f t="shared" si="2"/>
        <v>1934</v>
      </c>
    </row>
    <row r="27" spans="1:16" s="29" customFormat="1" ht="15" customHeight="1" thickBot="1">
      <c r="A27" s="8" t="s">
        <v>105</v>
      </c>
      <c r="B27" s="24"/>
      <c r="C27" s="25"/>
      <c r="D27" s="30" t="s">
        <v>103</v>
      </c>
      <c r="E27" s="45" t="s">
        <v>104</v>
      </c>
      <c r="F27" s="33"/>
      <c r="G27" s="33"/>
      <c r="H27" s="33"/>
      <c r="I27" s="27"/>
      <c r="J27" s="134"/>
      <c r="K27" s="134"/>
      <c r="L27" s="134"/>
      <c r="M27" s="134"/>
      <c r="N27" s="134"/>
      <c r="O27" s="134"/>
      <c r="P27" s="134">
        <f t="shared" si="2"/>
        <v>0</v>
      </c>
    </row>
    <row r="28" spans="1:16" s="29" customFormat="1" ht="15" customHeight="1" thickBot="1">
      <c r="A28" s="8" t="s">
        <v>108</v>
      </c>
      <c r="B28" s="24"/>
      <c r="C28" s="25"/>
      <c r="D28" s="30" t="s">
        <v>106</v>
      </c>
      <c r="E28" s="45" t="s">
        <v>107</v>
      </c>
      <c r="F28" s="33"/>
      <c r="G28" s="33"/>
      <c r="H28" s="33"/>
      <c r="I28" s="27"/>
      <c r="J28" s="134"/>
      <c r="K28" s="134"/>
      <c r="L28" s="134"/>
      <c r="M28" s="134"/>
      <c r="N28" s="134"/>
      <c r="O28" s="134"/>
      <c r="P28" s="134">
        <f t="shared" si="2"/>
        <v>0</v>
      </c>
    </row>
    <row r="29" spans="1:16" s="29" customFormat="1" ht="15" customHeight="1" thickBot="1">
      <c r="A29" s="8" t="s">
        <v>111</v>
      </c>
      <c r="B29" s="24"/>
      <c r="C29" s="25"/>
      <c r="D29" s="30" t="s">
        <v>109</v>
      </c>
      <c r="E29" s="45" t="s">
        <v>110</v>
      </c>
      <c r="F29" s="33"/>
      <c r="G29" s="33"/>
      <c r="H29" s="33"/>
      <c r="I29" s="27"/>
      <c r="J29" s="134"/>
      <c r="K29" s="134"/>
      <c r="L29" s="134"/>
      <c r="M29" s="134"/>
      <c r="N29" s="134"/>
      <c r="O29" s="134"/>
      <c r="P29" s="134">
        <f t="shared" si="2"/>
        <v>0</v>
      </c>
    </row>
    <row r="30" spans="1:16" s="17" customFormat="1" ht="15" customHeight="1" thickBot="1">
      <c r="A30" s="8" t="s">
        <v>114</v>
      </c>
      <c r="B30" s="18"/>
      <c r="C30" s="19" t="s">
        <v>112</v>
      </c>
      <c r="D30" s="20" t="s">
        <v>113</v>
      </c>
      <c r="E30" s="21"/>
      <c r="F30" s="36"/>
      <c r="G30" s="36"/>
      <c r="H30" s="36"/>
      <c r="I30" s="37">
        <f aca="true" t="shared" si="5" ref="I30:O30">SUM(I31:I32)</f>
        <v>0</v>
      </c>
      <c r="J30" s="37">
        <f t="shared" si="5"/>
        <v>0</v>
      </c>
      <c r="K30" s="37">
        <f t="shared" si="5"/>
        <v>0</v>
      </c>
      <c r="L30" s="37">
        <f t="shared" si="5"/>
        <v>0</v>
      </c>
      <c r="M30" s="37">
        <f t="shared" si="5"/>
        <v>0</v>
      </c>
      <c r="N30" s="37">
        <f>SUM(N31:N32)</f>
        <v>0</v>
      </c>
      <c r="O30" s="37">
        <f t="shared" si="5"/>
        <v>0</v>
      </c>
      <c r="P30" s="164">
        <f t="shared" si="2"/>
        <v>0</v>
      </c>
    </row>
    <row r="31" spans="1:16" s="50" customFormat="1" ht="15" customHeight="1" thickBot="1">
      <c r="A31" s="8" t="s">
        <v>117</v>
      </c>
      <c r="B31" s="46"/>
      <c r="C31" s="47"/>
      <c r="D31" s="26" t="s">
        <v>115</v>
      </c>
      <c r="E31" s="45" t="s">
        <v>116</v>
      </c>
      <c r="F31" s="48"/>
      <c r="G31" s="49"/>
      <c r="H31" s="49"/>
      <c r="I31" s="27"/>
      <c r="J31" s="134"/>
      <c r="K31" s="134"/>
      <c r="L31" s="134"/>
      <c r="M31" s="134"/>
      <c r="N31" s="134"/>
      <c r="O31" s="134"/>
      <c r="P31" s="134">
        <f t="shared" si="2"/>
        <v>0</v>
      </c>
    </row>
    <row r="32" spans="1:16" s="50" customFormat="1" ht="15" customHeight="1" thickBot="1">
      <c r="A32" s="8" t="s">
        <v>120</v>
      </c>
      <c r="B32" s="46"/>
      <c r="C32" s="47"/>
      <c r="D32" s="26" t="s">
        <v>118</v>
      </c>
      <c r="E32" s="45" t="s">
        <v>119</v>
      </c>
      <c r="F32" s="48"/>
      <c r="G32" s="49"/>
      <c r="H32" s="49"/>
      <c r="I32" s="27"/>
      <c r="J32" s="134"/>
      <c r="K32" s="134"/>
      <c r="L32" s="134"/>
      <c r="M32" s="134"/>
      <c r="N32" s="134"/>
      <c r="O32" s="134"/>
      <c r="P32" s="134">
        <f t="shared" si="2"/>
        <v>0</v>
      </c>
    </row>
    <row r="33" spans="1:16" s="17" customFormat="1" ht="15" customHeight="1" thickBot="1">
      <c r="A33" s="8" t="s">
        <v>123</v>
      </c>
      <c r="B33" s="12" t="s">
        <v>121</v>
      </c>
      <c r="C33" s="13" t="s">
        <v>122</v>
      </c>
      <c r="D33" s="13"/>
      <c r="E33" s="13"/>
      <c r="F33" s="13"/>
      <c r="G33" s="13"/>
      <c r="H33" s="13"/>
      <c r="I33" s="15">
        <f aca="true" t="shared" si="6" ref="I33:O33">SUM(I34,I37,I40)</f>
        <v>0</v>
      </c>
      <c r="J33" s="15">
        <f t="shared" si="6"/>
        <v>0</v>
      </c>
      <c r="K33" s="15">
        <f t="shared" si="6"/>
        <v>0</v>
      </c>
      <c r="L33" s="15">
        <f t="shared" si="6"/>
        <v>0</v>
      </c>
      <c r="M33" s="15">
        <f t="shared" si="6"/>
        <v>0</v>
      </c>
      <c r="N33" s="15">
        <f>SUM(N34,N37,N40)</f>
        <v>0</v>
      </c>
      <c r="O33" s="15">
        <f t="shared" si="6"/>
        <v>0</v>
      </c>
      <c r="P33" s="162">
        <f t="shared" si="2"/>
        <v>0</v>
      </c>
    </row>
    <row r="34" spans="1:16" s="17" customFormat="1" ht="15" customHeight="1" thickBot="1">
      <c r="A34" s="8" t="s">
        <v>126</v>
      </c>
      <c r="B34" s="18"/>
      <c r="C34" s="51" t="s">
        <v>124</v>
      </c>
      <c r="D34" s="52" t="s">
        <v>125</v>
      </c>
      <c r="E34" s="20"/>
      <c r="F34" s="21"/>
      <c r="G34" s="21"/>
      <c r="H34" s="21"/>
      <c r="I34" s="22">
        <f aca="true" t="shared" si="7" ref="I34:O34">SUM(I35:I36)</f>
        <v>0</v>
      </c>
      <c r="J34" s="22">
        <f t="shared" si="7"/>
        <v>0</v>
      </c>
      <c r="K34" s="22">
        <f t="shared" si="7"/>
        <v>0</v>
      </c>
      <c r="L34" s="22">
        <f t="shared" si="7"/>
        <v>0</v>
      </c>
      <c r="M34" s="22">
        <f t="shared" si="7"/>
        <v>0</v>
      </c>
      <c r="N34" s="22">
        <f>SUM(N35:N36)</f>
        <v>0</v>
      </c>
      <c r="O34" s="22">
        <f t="shared" si="7"/>
        <v>0</v>
      </c>
      <c r="P34" s="163">
        <f t="shared" si="2"/>
        <v>0</v>
      </c>
    </row>
    <row r="35" spans="1:16" s="29" customFormat="1" ht="15" customHeight="1" thickBot="1">
      <c r="A35" s="8" t="s">
        <v>129</v>
      </c>
      <c r="B35" s="24"/>
      <c r="C35" s="25"/>
      <c r="D35" s="26" t="s">
        <v>127</v>
      </c>
      <c r="E35" s="33" t="s">
        <v>128</v>
      </c>
      <c r="F35" s="33"/>
      <c r="G35" s="33"/>
      <c r="H35" s="33"/>
      <c r="I35" s="27"/>
      <c r="J35" s="27"/>
      <c r="K35" s="27"/>
      <c r="L35" s="27"/>
      <c r="M35" s="27"/>
      <c r="N35" s="27"/>
      <c r="O35" s="27"/>
      <c r="P35" s="134">
        <f t="shared" si="2"/>
        <v>0</v>
      </c>
    </row>
    <row r="36" spans="1:16" s="29" customFormat="1" ht="15" customHeight="1" thickBot="1">
      <c r="A36" s="8" t="s">
        <v>132</v>
      </c>
      <c r="B36" s="24"/>
      <c r="C36" s="26"/>
      <c r="D36" s="26" t="s">
        <v>130</v>
      </c>
      <c r="E36" s="33" t="s">
        <v>131</v>
      </c>
      <c r="F36" s="34"/>
      <c r="G36" s="34"/>
      <c r="H36" s="33"/>
      <c r="I36" s="27"/>
      <c r="J36" s="27"/>
      <c r="K36" s="27"/>
      <c r="L36" s="27"/>
      <c r="M36" s="27"/>
      <c r="N36" s="27"/>
      <c r="O36" s="27"/>
      <c r="P36" s="134">
        <f t="shared" si="2"/>
        <v>0</v>
      </c>
    </row>
    <row r="37" spans="1:16" s="17" customFormat="1" ht="15" customHeight="1" thickBot="1">
      <c r="A37" s="8" t="s">
        <v>134</v>
      </c>
      <c r="B37" s="18"/>
      <c r="C37" s="51" t="s">
        <v>133</v>
      </c>
      <c r="D37" s="53" t="s">
        <v>122</v>
      </c>
      <c r="E37" s="35"/>
      <c r="F37" s="36"/>
      <c r="G37" s="36"/>
      <c r="H37" s="36"/>
      <c r="I37" s="37">
        <f aca="true" t="shared" si="8" ref="I37:O37">SUM(I38:I39)</f>
        <v>0</v>
      </c>
      <c r="J37" s="37">
        <f t="shared" si="8"/>
        <v>0</v>
      </c>
      <c r="K37" s="37">
        <f t="shared" si="8"/>
        <v>0</v>
      </c>
      <c r="L37" s="37">
        <f t="shared" si="8"/>
        <v>0</v>
      </c>
      <c r="M37" s="37">
        <f t="shared" si="8"/>
        <v>0</v>
      </c>
      <c r="N37" s="37">
        <f>SUM(N38:N39)</f>
        <v>0</v>
      </c>
      <c r="O37" s="37">
        <f t="shared" si="8"/>
        <v>0</v>
      </c>
      <c r="P37" s="164">
        <f t="shared" si="2"/>
        <v>0</v>
      </c>
    </row>
    <row r="38" spans="1:16" s="29" customFormat="1" ht="15" customHeight="1" thickBot="1">
      <c r="A38" s="8" t="s">
        <v>137</v>
      </c>
      <c r="B38" s="24"/>
      <c r="C38" s="25"/>
      <c r="D38" s="26" t="s">
        <v>135</v>
      </c>
      <c r="E38" s="33" t="s">
        <v>136</v>
      </c>
      <c r="F38" s="33"/>
      <c r="G38" s="33"/>
      <c r="H38" s="33"/>
      <c r="I38" s="27"/>
      <c r="J38" s="27"/>
      <c r="K38" s="27"/>
      <c r="L38" s="27"/>
      <c r="M38" s="27"/>
      <c r="N38" s="27"/>
      <c r="O38" s="27"/>
      <c r="P38" s="134">
        <f t="shared" si="2"/>
        <v>0</v>
      </c>
    </row>
    <row r="39" spans="1:16" s="29" customFormat="1" ht="15" customHeight="1" thickBot="1">
      <c r="A39" s="8" t="s">
        <v>140</v>
      </c>
      <c r="B39" s="24"/>
      <c r="C39" s="25"/>
      <c r="D39" s="26" t="s">
        <v>138</v>
      </c>
      <c r="E39" s="33" t="s">
        <v>139</v>
      </c>
      <c r="F39" s="45"/>
      <c r="G39" s="45"/>
      <c r="H39" s="45"/>
      <c r="I39" s="27"/>
      <c r="J39" s="27"/>
      <c r="K39" s="27"/>
      <c r="L39" s="27"/>
      <c r="M39" s="27"/>
      <c r="N39" s="27"/>
      <c r="O39" s="27"/>
      <c r="P39" s="134">
        <f t="shared" si="2"/>
        <v>0</v>
      </c>
    </row>
    <row r="40" spans="1:16" s="17" customFormat="1" ht="15" customHeight="1" thickBot="1">
      <c r="A40" s="8" t="s">
        <v>143</v>
      </c>
      <c r="B40" s="18"/>
      <c r="C40" s="51" t="s">
        <v>141</v>
      </c>
      <c r="D40" s="20" t="s">
        <v>142</v>
      </c>
      <c r="E40" s="54"/>
      <c r="F40" s="21"/>
      <c r="G40" s="21"/>
      <c r="H40" s="21"/>
      <c r="I40" s="22">
        <f aca="true" t="shared" si="9" ref="I40:O40">SUM(I42)</f>
        <v>0</v>
      </c>
      <c r="J40" s="22">
        <f t="shared" si="9"/>
        <v>0</v>
      </c>
      <c r="K40" s="22">
        <f t="shared" si="9"/>
        <v>0</v>
      </c>
      <c r="L40" s="22">
        <f t="shared" si="9"/>
        <v>0</v>
      </c>
      <c r="M40" s="22">
        <f t="shared" si="9"/>
        <v>0</v>
      </c>
      <c r="N40" s="22">
        <f t="shared" si="9"/>
        <v>0</v>
      </c>
      <c r="O40" s="22">
        <f t="shared" si="9"/>
        <v>0</v>
      </c>
      <c r="P40" s="163">
        <f t="shared" si="2"/>
        <v>0</v>
      </c>
    </row>
    <row r="41" spans="1:16" s="17" customFormat="1" ht="15" customHeight="1" thickBot="1">
      <c r="A41" s="8" t="s">
        <v>146</v>
      </c>
      <c r="B41" s="18"/>
      <c r="C41" s="51"/>
      <c r="D41" s="26" t="s">
        <v>144</v>
      </c>
      <c r="E41" s="33" t="s">
        <v>145</v>
      </c>
      <c r="F41" s="21"/>
      <c r="G41" s="21"/>
      <c r="H41" s="21"/>
      <c r="I41" s="22"/>
      <c r="J41" s="132"/>
      <c r="K41" s="132"/>
      <c r="L41" s="132"/>
      <c r="M41" s="132"/>
      <c r="N41" s="132"/>
      <c r="O41" s="132"/>
      <c r="P41" s="163"/>
    </row>
    <row r="42" spans="1:16" s="29" customFormat="1" ht="15" customHeight="1" thickBot="1">
      <c r="A42" s="8" t="s">
        <v>149</v>
      </c>
      <c r="B42" s="24"/>
      <c r="C42" s="25"/>
      <c r="D42" s="26" t="s">
        <v>147</v>
      </c>
      <c r="E42" s="45" t="s">
        <v>148</v>
      </c>
      <c r="F42" s="45"/>
      <c r="G42" s="45"/>
      <c r="H42" s="45"/>
      <c r="I42" s="55"/>
      <c r="J42" s="143"/>
      <c r="K42" s="143"/>
      <c r="L42" s="143"/>
      <c r="M42" s="143"/>
      <c r="N42" s="143"/>
      <c r="O42" s="143"/>
      <c r="P42" s="143">
        <f t="shared" si="2"/>
        <v>0</v>
      </c>
    </row>
    <row r="43" spans="1:16" s="17" customFormat="1" ht="30" customHeight="1" thickBot="1">
      <c r="A43" s="8" t="s">
        <v>151</v>
      </c>
      <c r="B43" s="365" t="s">
        <v>1010</v>
      </c>
      <c r="C43" s="366"/>
      <c r="D43" s="366"/>
      <c r="E43" s="366"/>
      <c r="F43" s="366"/>
      <c r="G43" s="366"/>
      <c r="H43" s="366"/>
      <c r="I43" s="57">
        <f aca="true" t="shared" si="10" ref="I43:O43">SUM(I7,I33)</f>
        <v>0</v>
      </c>
      <c r="J43" s="57">
        <f t="shared" si="10"/>
        <v>0</v>
      </c>
      <c r="K43" s="57">
        <f t="shared" si="10"/>
        <v>0</v>
      </c>
      <c r="L43" s="57">
        <f t="shared" si="10"/>
        <v>432</v>
      </c>
      <c r="M43" s="57">
        <f t="shared" si="10"/>
        <v>699</v>
      </c>
      <c r="N43" s="57">
        <f>SUM(N7,N33)</f>
        <v>9961</v>
      </c>
      <c r="O43" s="57">
        <f t="shared" si="10"/>
        <v>500</v>
      </c>
      <c r="P43" s="165">
        <f t="shared" si="2"/>
        <v>11592</v>
      </c>
    </row>
    <row r="44" spans="1:16" s="59" customFormat="1" ht="15" customHeight="1" thickBot="1">
      <c r="A44" s="8" t="s">
        <v>154</v>
      </c>
      <c r="B44" s="12" t="s">
        <v>152</v>
      </c>
      <c r="C44" s="367" t="s">
        <v>153</v>
      </c>
      <c r="D44" s="367"/>
      <c r="E44" s="367"/>
      <c r="F44" s="367"/>
      <c r="G44" s="367"/>
      <c r="H44" s="367"/>
      <c r="I44" s="15">
        <f aca="true" t="shared" si="11" ref="I44:O44">SUM(I45,I47,I50)</f>
        <v>138799</v>
      </c>
      <c r="J44" s="15">
        <f t="shared" si="11"/>
        <v>0</v>
      </c>
      <c r="K44" s="15">
        <f t="shared" si="11"/>
        <v>0</v>
      </c>
      <c r="L44" s="15">
        <f t="shared" si="11"/>
        <v>0</v>
      </c>
      <c r="M44" s="15">
        <f t="shared" si="11"/>
        <v>0</v>
      </c>
      <c r="N44" s="15">
        <f>SUM(N45,N47,N50)</f>
        <v>0</v>
      </c>
      <c r="O44" s="15">
        <f t="shared" si="11"/>
        <v>0</v>
      </c>
      <c r="P44" s="162">
        <f t="shared" si="2"/>
        <v>138799</v>
      </c>
    </row>
    <row r="45" spans="1:16" s="59" customFormat="1" ht="15" customHeight="1" thickBot="1">
      <c r="A45" s="8" t="s">
        <v>157</v>
      </c>
      <c r="B45" s="60"/>
      <c r="C45" s="19" t="s">
        <v>155</v>
      </c>
      <c r="D45" s="35" t="s">
        <v>156</v>
      </c>
      <c r="E45" s="35"/>
      <c r="F45" s="35"/>
      <c r="G45" s="35"/>
      <c r="H45" s="35"/>
      <c r="I45" s="37">
        <f aca="true" t="shared" si="12" ref="I45:O45">SUM(I46)</f>
        <v>0</v>
      </c>
      <c r="J45" s="37">
        <f t="shared" si="12"/>
        <v>0</v>
      </c>
      <c r="K45" s="37">
        <f t="shared" si="12"/>
        <v>0</v>
      </c>
      <c r="L45" s="37">
        <f t="shared" si="12"/>
        <v>0</v>
      </c>
      <c r="M45" s="37">
        <f t="shared" si="12"/>
        <v>0</v>
      </c>
      <c r="N45" s="37">
        <f t="shared" si="12"/>
        <v>0</v>
      </c>
      <c r="O45" s="37">
        <f t="shared" si="12"/>
        <v>0</v>
      </c>
      <c r="P45" s="164">
        <f t="shared" si="2"/>
        <v>0</v>
      </c>
    </row>
    <row r="46" spans="1:16" s="29" customFormat="1" ht="15" customHeight="1" thickBot="1">
      <c r="A46" s="8" t="s">
        <v>159</v>
      </c>
      <c r="B46" s="24"/>
      <c r="C46" s="26"/>
      <c r="D46" s="30" t="s">
        <v>158</v>
      </c>
      <c r="E46" s="33" t="s">
        <v>156</v>
      </c>
      <c r="F46" s="33"/>
      <c r="G46" s="33"/>
      <c r="H46" s="33"/>
      <c r="I46" s="27"/>
      <c r="J46" s="27"/>
      <c r="K46" s="27"/>
      <c r="L46" s="27"/>
      <c r="M46" s="27"/>
      <c r="N46" s="27"/>
      <c r="O46" s="27"/>
      <c r="P46" s="134">
        <f t="shared" si="2"/>
        <v>0</v>
      </c>
    </row>
    <row r="47" spans="1:16" s="17" customFormat="1" ht="15" customHeight="1" thickBot="1">
      <c r="A47" s="8" t="s">
        <v>162</v>
      </c>
      <c r="B47" s="18"/>
      <c r="C47" s="19" t="s">
        <v>160</v>
      </c>
      <c r="D47" s="35" t="s">
        <v>161</v>
      </c>
      <c r="E47" s="35"/>
      <c r="F47" s="35"/>
      <c r="G47" s="35"/>
      <c r="H47" s="21"/>
      <c r="I47" s="37">
        <f aca="true" t="shared" si="13" ref="I47:O47">SUM(I48:I49)</f>
        <v>16711</v>
      </c>
      <c r="J47" s="37">
        <f t="shared" si="13"/>
        <v>0</v>
      </c>
      <c r="K47" s="37">
        <f t="shared" si="13"/>
        <v>0</v>
      </c>
      <c r="L47" s="37">
        <f t="shared" si="13"/>
        <v>0</v>
      </c>
      <c r="M47" s="37">
        <f t="shared" si="13"/>
        <v>0</v>
      </c>
      <c r="N47" s="37">
        <f>SUM(N48:N49)</f>
        <v>0</v>
      </c>
      <c r="O47" s="37">
        <f t="shared" si="13"/>
        <v>0</v>
      </c>
      <c r="P47" s="164">
        <f t="shared" si="2"/>
        <v>16711</v>
      </c>
    </row>
    <row r="48" spans="1:16" s="50" customFormat="1" ht="15" customHeight="1" thickBot="1">
      <c r="A48" s="8" t="s">
        <v>165</v>
      </c>
      <c r="B48" s="46"/>
      <c r="C48" s="26"/>
      <c r="D48" s="26" t="s">
        <v>163</v>
      </c>
      <c r="E48" s="45" t="s">
        <v>164</v>
      </c>
      <c r="F48" s="45"/>
      <c r="G48" s="45"/>
      <c r="H48" s="49"/>
      <c r="I48" s="55">
        <f>'[2]Javaslat_I'!L108</f>
        <v>16711</v>
      </c>
      <c r="J48" s="55"/>
      <c r="K48" s="55"/>
      <c r="L48" s="55"/>
      <c r="M48" s="55"/>
      <c r="N48" s="55"/>
      <c r="O48" s="55"/>
      <c r="P48" s="143">
        <f t="shared" si="2"/>
        <v>16711</v>
      </c>
    </row>
    <row r="49" spans="1:16" s="50" customFormat="1" ht="15" customHeight="1" thickBot="1">
      <c r="A49" s="8" t="s">
        <v>168</v>
      </c>
      <c r="B49" s="46"/>
      <c r="C49" s="26"/>
      <c r="D49" s="26" t="s">
        <v>166</v>
      </c>
      <c r="E49" s="45" t="s">
        <v>167</v>
      </c>
      <c r="F49" s="45"/>
      <c r="G49" s="45"/>
      <c r="H49" s="49"/>
      <c r="I49" s="55"/>
      <c r="J49" s="55"/>
      <c r="K49" s="55"/>
      <c r="L49" s="55"/>
      <c r="M49" s="55"/>
      <c r="N49" s="55"/>
      <c r="O49" s="55"/>
      <c r="P49" s="143">
        <f t="shared" si="2"/>
        <v>0</v>
      </c>
    </row>
    <row r="50" spans="1:16" s="17" customFormat="1" ht="15" customHeight="1" thickBot="1">
      <c r="A50" s="8" t="s">
        <v>171</v>
      </c>
      <c r="B50" s="61"/>
      <c r="C50" s="62" t="s">
        <v>169</v>
      </c>
      <c r="D50" s="63" t="s">
        <v>170</v>
      </c>
      <c r="E50" s="64"/>
      <c r="F50" s="64"/>
      <c r="G50" s="64"/>
      <c r="H50" s="64"/>
      <c r="I50" s="65">
        <f>P81-P7-P33-P47</f>
        <v>122088</v>
      </c>
      <c r="J50" s="65"/>
      <c r="K50" s="65"/>
      <c r="L50" s="65"/>
      <c r="M50" s="65"/>
      <c r="N50" s="65"/>
      <c r="O50" s="65"/>
      <c r="P50" s="166">
        <f t="shared" si="2"/>
        <v>122088</v>
      </c>
    </row>
    <row r="51" spans="1:16" s="17" customFormat="1" ht="15" customHeight="1" thickBot="1">
      <c r="A51" s="8" t="s">
        <v>172</v>
      </c>
      <c r="B51" s="67" t="s">
        <v>956</v>
      </c>
      <c r="C51" s="68" t="s">
        <v>957</v>
      </c>
      <c r="D51" s="69"/>
      <c r="E51" s="69"/>
      <c r="F51" s="69"/>
      <c r="G51" s="69"/>
      <c r="H51" s="69"/>
      <c r="I51" s="15"/>
      <c r="J51" s="15"/>
      <c r="K51" s="15"/>
      <c r="L51" s="15"/>
      <c r="M51" s="15"/>
      <c r="N51" s="15"/>
      <c r="O51" s="15"/>
      <c r="P51" s="162">
        <f t="shared" si="2"/>
        <v>0</v>
      </c>
    </row>
    <row r="52" spans="1:16" s="17" customFormat="1" ht="30" customHeight="1" thickBot="1">
      <c r="A52" s="8" t="s">
        <v>174</v>
      </c>
      <c r="B52" s="348" t="s">
        <v>1011</v>
      </c>
      <c r="C52" s="349"/>
      <c r="D52" s="349"/>
      <c r="E52" s="349"/>
      <c r="F52" s="349"/>
      <c r="G52" s="349"/>
      <c r="H52" s="349"/>
      <c r="I52" s="57">
        <f aca="true" t="shared" si="14" ref="I52:O52">SUM(I43,I44,I51)</f>
        <v>138799</v>
      </c>
      <c r="J52" s="57">
        <f t="shared" si="14"/>
        <v>0</v>
      </c>
      <c r="K52" s="57">
        <f t="shared" si="14"/>
        <v>0</v>
      </c>
      <c r="L52" s="57">
        <f t="shared" si="14"/>
        <v>432</v>
      </c>
      <c r="M52" s="57">
        <f t="shared" si="14"/>
        <v>699</v>
      </c>
      <c r="N52" s="57">
        <f>SUM(N43,N44,N51)</f>
        <v>9961</v>
      </c>
      <c r="O52" s="57">
        <f t="shared" si="14"/>
        <v>500</v>
      </c>
      <c r="P52" s="167">
        <f t="shared" si="2"/>
        <v>150391</v>
      </c>
    </row>
    <row r="53" spans="1:16" s="43" customFormat="1" ht="15" customHeight="1" thickBot="1">
      <c r="A53" s="8" t="s">
        <v>175</v>
      </c>
      <c r="B53" s="149"/>
      <c r="C53" s="150"/>
      <c r="D53" s="150"/>
      <c r="E53" s="150"/>
      <c r="F53" s="150"/>
      <c r="G53" s="150"/>
      <c r="H53" s="150"/>
      <c r="I53" s="150"/>
      <c r="J53" s="150"/>
      <c r="K53" s="150"/>
      <c r="L53" s="150"/>
      <c r="M53" s="150"/>
      <c r="N53" s="150"/>
      <c r="O53" s="150"/>
      <c r="P53" s="151"/>
    </row>
    <row r="54" spans="1:16" ht="105.75" thickBot="1">
      <c r="A54" s="8" t="s">
        <v>176</v>
      </c>
      <c r="B54" s="353" t="s">
        <v>39</v>
      </c>
      <c r="C54" s="353"/>
      <c r="D54" s="353"/>
      <c r="E54" s="353"/>
      <c r="F54" s="353"/>
      <c r="G54" s="353"/>
      <c r="H54" s="353"/>
      <c r="I54" s="11" t="s">
        <v>377</v>
      </c>
      <c r="J54" s="11" t="s">
        <v>1003</v>
      </c>
      <c r="K54" s="11" t="s">
        <v>1004</v>
      </c>
      <c r="L54" s="11" t="s">
        <v>1005</v>
      </c>
      <c r="M54" s="11" t="s">
        <v>1006</v>
      </c>
      <c r="N54" s="11" t="s">
        <v>1007</v>
      </c>
      <c r="O54" s="11" t="s">
        <v>1008</v>
      </c>
      <c r="P54" s="11" t="s">
        <v>1009</v>
      </c>
    </row>
    <row r="55" spans="1:16" s="73" customFormat="1" ht="16.5" thickBot="1">
      <c r="A55" s="8" t="s">
        <v>178</v>
      </c>
      <c r="B55" s="70" t="s">
        <v>45</v>
      </c>
      <c r="C55" s="71" t="s">
        <v>177</v>
      </c>
      <c r="D55" s="71"/>
      <c r="E55" s="71"/>
      <c r="F55" s="71"/>
      <c r="G55" s="71"/>
      <c r="H55" s="71"/>
      <c r="I55" s="72">
        <f aca="true" t="shared" si="15" ref="I55:O55">SUM(I56:I60)</f>
        <v>12500</v>
      </c>
      <c r="J55" s="72">
        <f t="shared" si="15"/>
        <v>19002</v>
      </c>
      <c r="K55" s="72">
        <f t="shared" si="15"/>
        <v>11033</v>
      </c>
      <c r="L55" s="72">
        <f t="shared" si="15"/>
        <v>12315</v>
      </c>
      <c r="M55" s="72">
        <f t="shared" si="15"/>
        <v>4901</v>
      </c>
      <c r="N55" s="72">
        <f>SUM(N56:N60)</f>
        <v>85794</v>
      </c>
      <c r="O55" s="72">
        <f t="shared" si="15"/>
        <v>548</v>
      </c>
      <c r="P55" s="168">
        <f>SUM(I55:O55)</f>
        <v>146093</v>
      </c>
    </row>
    <row r="56" spans="1:16" s="73" customFormat="1" ht="16.5" thickBot="1">
      <c r="A56" s="8" t="s">
        <v>180</v>
      </c>
      <c r="B56" s="74"/>
      <c r="C56" s="75" t="s">
        <v>48</v>
      </c>
      <c r="D56" s="76" t="s">
        <v>179</v>
      </c>
      <c r="E56" s="76"/>
      <c r="F56" s="76"/>
      <c r="G56" s="76"/>
      <c r="H56" s="77"/>
      <c r="I56" s="78"/>
      <c r="J56" s="78">
        <v>2966</v>
      </c>
      <c r="K56" s="78">
        <v>8493</v>
      </c>
      <c r="L56" s="78">
        <v>8122</v>
      </c>
      <c r="M56" s="78">
        <v>2674</v>
      </c>
      <c r="N56" s="78">
        <f>'[2]8. melléklet'!N56+'[2]Javaslat_I'!N114</f>
        <v>27845</v>
      </c>
      <c r="O56" s="78"/>
      <c r="P56" s="169">
        <f aca="true" t="shared" si="16" ref="P56:P81">SUM(I56:O56)</f>
        <v>50100</v>
      </c>
    </row>
    <row r="57" spans="1:16" s="73" customFormat="1" ht="16.5" thickBot="1">
      <c r="A57" s="8" t="s">
        <v>182</v>
      </c>
      <c r="B57" s="74"/>
      <c r="C57" s="75" t="s">
        <v>60</v>
      </c>
      <c r="D57" s="79" t="s">
        <v>181</v>
      </c>
      <c r="E57" s="80"/>
      <c r="F57" s="79"/>
      <c r="G57" s="79"/>
      <c r="H57" s="81"/>
      <c r="I57" s="82"/>
      <c r="J57" s="82">
        <v>686</v>
      </c>
      <c r="K57" s="82">
        <v>1968</v>
      </c>
      <c r="L57" s="82">
        <v>1937</v>
      </c>
      <c r="M57" s="82">
        <v>981</v>
      </c>
      <c r="N57" s="82">
        <v>6744</v>
      </c>
      <c r="O57" s="82"/>
      <c r="P57" s="170">
        <f t="shared" si="16"/>
        <v>12316</v>
      </c>
    </row>
    <row r="58" spans="1:16" s="73" customFormat="1" ht="16.5" thickBot="1">
      <c r="A58" s="8" t="s">
        <v>184</v>
      </c>
      <c r="B58" s="74"/>
      <c r="C58" s="75" t="s">
        <v>83</v>
      </c>
      <c r="D58" s="79" t="s">
        <v>183</v>
      </c>
      <c r="E58" s="80"/>
      <c r="F58" s="79"/>
      <c r="G58" s="79"/>
      <c r="H58" s="81"/>
      <c r="I58" s="82"/>
      <c r="J58" s="82">
        <f>'[2]8. melléklet'!J58+'[2]Javaslat_I'!N127</f>
        <v>15350</v>
      </c>
      <c r="K58" s="82">
        <v>572</v>
      </c>
      <c r="L58" s="82">
        <f>'[2]8. melléklet'!L58+'[2]Javaslat_I'!N132</f>
        <v>2256</v>
      </c>
      <c r="M58" s="82">
        <v>1246</v>
      </c>
      <c r="N58" s="82">
        <f>'[2]8. melléklet'!N58+'[2]Javaslat_I'!N116</f>
        <v>51205</v>
      </c>
      <c r="O58" s="82">
        <f>'[2]8. melléklet'!O58+'[2]Javaslat_I'!N143</f>
        <v>548</v>
      </c>
      <c r="P58" s="170">
        <f t="shared" si="16"/>
        <v>71177</v>
      </c>
    </row>
    <row r="59" spans="1:16" s="73" customFormat="1" ht="16.5" thickBot="1">
      <c r="A59" s="8" t="s">
        <v>187</v>
      </c>
      <c r="B59" s="74"/>
      <c r="C59" s="75" t="s">
        <v>185</v>
      </c>
      <c r="D59" s="83" t="s">
        <v>186</v>
      </c>
      <c r="E59" s="84"/>
      <c r="F59" s="84"/>
      <c r="G59" s="83"/>
      <c r="H59" s="85"/>
      <c r="I59" s="86"/>
      <c r="J59" s="86"/>
      <c r="K59" s="86"/>
      <c r="L59" s="86"/>
      <c r="M59" s="86"/>
      <c r="N59" s="86"/>
      <c r="O59" s="86"/>
      <c r="P59" s="171">
        <f t="shared" si="16"/>
        <v>0</v>
      </c>
    </row>
    <row r="60" spans="1:16" s="73" customFormat="1" ht="16.5" thickBot="1">
      <c r="A60" s="8" t="s">
        <v>189</v>
      </c>
      <c r="B60" s="74"/>
      <c r="C60" s="75" t="s">
        <v>112</v>
      </c>
      <c r="D60" s="79" t="s">
        <v>188</v>
      </c>
      <c r="E60" s="80"/>
      <c r="F60" s="79"/>
      <c r="G60" s="79"/>
      <c r="H60" s="81"/>
      <c r="I60" s="82">
        <f aca="true" t="shared" si="17" ref="I60:O60">SUM(I61:I66)</f>
        <v>12500</v>
      </c>
      <c r="J60" s="82">
        <f t="shared" si="17"/>
        <v>0</v>
      </c>
      <c r="K60" s="82">
        <f t="shared" si="17"/>
        <v>0</v>
      </c>
      <c r="L60" s="82">
        <f t="shared" si="17"/>
        <v>0</v>
      </c>
      <c r="M60" s="82">
        <f t="shared" si="17"/>
        <v>0</v>
      </c>
      <c r="N60" s="82">
        <f>SUM(N61:N66)</f>
        <v>0</v>
      </c>
      <c r="O60" s="82">
        <f t="shared" si="17"/>
        <v>0</v>
      </c>
      <c r="P60" s="170">
        <f>SUM(I60:O60)</f>
        <v>12500</v>
      </c>
    </row>
    <row r="61" spans="1:16" s="93" customFormat="1" ht="15" thickBot="1">
      <c r="A61" s="8" t="s">
        <v>192</v>
      </c>
      <c r="B61" s="87"/>
      <c r="C61" s="88"/>
      <c r="D61" s="89" t="s">
        <v>190</v>
      </c>
      <c r="E61" s="90" t="s">
        <v>191</v>
      </c>
      <c r="F61" s="90"/>
      <c r="G61" s="90"/>
      <c r="H61" s="91"/>
      <c r="I61" s="92">
        <f>'[2]Javaslat_I'!N138</f>
        <v>12500</v>
      </c>
      <c r="J61" s="92"/>
      <c r="K61" s="92"/>
      <c r="L61" s="92"/>
      <c r="M61" s="92"/>
      <c r="N61" s="92"/>
      <c r="O61" s="92"/>
      <c r="P61" s="92">
        <f t="shared" si="16"/>
        <v>12500</v>
      </c>
    </row>
    <row r="62" spans="1:16" s="93" customFormat="1" ht="15" thickBot="1">
      <c r="A62" s="8" t="s">
        <v>195</v>
      </c>
      <c r="B62" s="87"/>
      <c r="C62" s="88"/>
      <c r="D62" s="89" t="s">
        <v>193</v>
      </c>
      <c r="E62" s="90" t="s">
        <v>194</v>
      </c>
      <c r="F62" s="90"/>
      <c r="G62" s="90"/>
      <c r="H62" s="91"/>
      <c r="I62" s="92"/>
      <c r="J62" s="92"/>
      <c r="K62" s="92"/>
      <c r="L62" s="92"/>
      <c r="M62" s="92"/>
      <c r="N62" s="92"/>
      <c r="O62" s="92"/>
      <c r="P62" s="92">
        <f t="shared" si="16"/>
        <v>0</v>
      </c>
    </row>
    <row r="63" spans="1:16" s="93" customFormat="1" ht="15" thickBot="1">
      <c r="A63" s="8" t="s">
        <v>198</v>
      </c>
      <c r="B63" s="87"/>
      <c r="C63" s="88"/>
      <c r="D63" s="89" t="s">
        <v>196</v>
      </c>
      <c r="E63" s="90" t="s">
        <v>197</v>
      </c>
      <c r="F63" s="94"/>
      <c r="G63" s="90"/>
      <c r="H63" s="91"/>
      <c r="I63" s="92"/>
      <c r="J63" s="92"/>
      <c r="K63" s="92"/>
      <c r="L63" s="92"/>
      <c r="M63" s="92"/>
      <c r="N63" s="92"/>
      <c r="O63" s="92"/>
      <c r="P63" s="92">
        <f t="shared" si="16"/>
        <v>0</v>
      </c>
    </row>
    <row r="64" spans="1:16" s="93" customFormat="1" ht="15" thickBot="1">
      <c r="A64" s="8" t="s">
        <v>201</v>
      </c>
      <c r="B64" s="87"/>
      <c r="C64" s="88"/>
      <c r="D64" s="89" t="s">
        <v>199</v>
      </c>
      <c r="E64" s="95" t="s">
        <v>200</v>
      </c>
      <c r="F64" s="96"/>
      <c r="G64" s="95"/>
      <c r="H64" s="97"/>
      <c r="I64" s="98"/>
      <c r="J64" s="98"/>
      <c r="K64" s="98"/>
      <c r="L64" s="98"/>
      <c r="M64" s="98"/>
      <c r="N64" s="98"/>
      <c r="O64" s="98"/>
      <c r="P64" s="98">
        <f t="shared" si="16"/>
        <v>0</v>
      </c>
    </row>
    <row r="65" spans="1:16" s="93" customFormat="1" ht="15" thickBot="1">
      <c r="A65" s="8" t="s">
        <v>204</v>
      </c>
      <c r="B65" s="87"/>
      <c r="C65" s="88"/>
      <c r="D65" s="89" t="s">
        <v>202</v>
      </c>
      <c r="E65" s="90" t="s">
        <v>203</v>
      </c>
      <c r="F65" s="94"/>
      <c r="G65" s="90"/>
      <c r="H65" s="91"/>
      <c r="I65" s="92"/>
      <c r="J65" s="92"/>
      <c r="K65" s="92"/>
      <c r="L65" s="92"/>
      <c r="M65" s="92"/>
      <c r="N65" s="92"/>
      <c r="O65" s="92"/>
      <c r="P65" s="92">
        <f t="shared" si="16"/>
        <v>0</v>
      </c>
    </row>
    <row r="66" spans="1:16" s="93" customFormat="1" ht="15" thickBot="1">
      <c r="A66" s="8" t="s">
        <v>207</v>
      </c>
      <c r="B66" s="87"/>
      <c r="C66" s="88"/>
      <c r="D66" s="89" t="s">
        <v>205</v>
      </c>
      <c r="E66" s="90" t="s">
        <v>206</v>
      </c>
      <c r="F66" s="94"/>
      <c r="G66" s="90"/>
      <c r="H66" s="91"/>
      <c r="I66" s="92"/>
      <c r="J66" s="92"/>
      <c r="K66" s="92"/>
      <c r="L66" s="92"/>
      <c r="M66" s="92"/>
      <c r="N66" s="92"/>
      <c r="O66" s="92"/>
      <c r="P66" s="92">
        <f t="shared" si="16"/>
        <v>0</v>
      </c>
    </row>
    <row r="67" spans="1:16" s="73" customFormat="1" ht="16.5" thickBot="1">
      <c r="A67" s="8" t="s">
        <v>209</v>
      </c>
      <c r="B67" s="70" t="s">
        <v>121</v>
      </c>
      <c r="C67" s="71" t="s">
        <v>208</v>
      </c>
      <c r="D67" s="99"/>
      <c r="E67" s="99"/>
      <c r="F67" s="71"/>
      <c r="G67" s="71"/>
      <c r="H67" s="71"/>
      <c r="I67" s="72">
        <f aca="true" t="shared" si="18" ref="I67:O67">SUM(I68:I70)</f>
        <v>0</v>
      </c>
      <c r="J67" s="72">
        <f t="shared" si="18"/>
        <v>1450</v>
      </c>
      <c r="K67" s="72">
        <f t="shared" si="18"/>
        <v>0</v>
      </c>
      <c r="L67" s="72">
        <f t="shared" si="18"/>
        <v>0</v>
      </c>
      <c r="M67" s="72">
        <f t="shared" si="18"/>
        <v>0</v>
      </c>
      <c r="N67" s="72">
        <f>SUM(N68:N70)</f>
        <v>2848</v>
      </c>
      <c r="O67" s="72">
        <f t="shared" si="18"/>
        <v>0</v>
      </c>
      <c r="P67" s="168">
        <f t="shared" si="16"/>
        <v>4298</v>
      </c>
    </row>
    <row r="68" spans="1:16" s="73" customFormat="1" ht="16.5" thickBot="1">
      <c r="A68" s="8" t="s">
        <v>211</v>
      </c>
      <c r="B68" s="74"/>
      <c r="C68" s="75" t="s">
        <v>124</v>
      </c>
      <c r="D68" s="76" t="s">
        <v>210</v>
      </c>
      <c r="E68" s="76"/>
      <c r="F68" s="76"/>
      <c r="G68" s="76"/>
      <c r="H68" s="77"/>
      <c r="I68" s="78"/>
      <c r="J68" s="78">
        <v>1450</v>
      </c>
      <c r="K68" s="78"/>
      <c r="L68" s="78"/>
      <c r="M68" s="78"/>
      <c r="N68" s="78">
        <f>'[2]8. melléklet'!N68+'[2]Javaslat_I'!N122+'[2]Javaslat_II'!N392</f>
        <v>2848</v>
      </c>
      <c r="O68" s="78"/>
      <c r="P68" s="169">
        <f t="shared" si="16"/>
        <v>4298</v>
      </c>
    </row>
    <row r="69" spans="1:16" s="73" customFormat="1" ht="16.5" thickBot="1">
      <c r="A69" s="8" t="s">
        <v>213</v>
      </c>
      <c r="B69" s="74"/>
      <c r="C69" s="75" t="s">
        <v>133</v>
      </c>
      <c r="D69" s="79" t="s">
        <v>212</v>
      </c>
      <c r="E69" s="79"/>
      <c r="F69" s="79"/>
      <c r="G69" s="79"/>
      <c r="H69" s="81"/>
      <c r="I69" s="82"/>
      <c r="J69" s="82"/>
      <c r="K69" s="82"/>
      <c r="L69" s="82"/>
      <c r="M69" s="82"/>
      <c r="N69" s="82"/>
      <c r="O69" s="82"/>
      <c r="P69" s="170">
        <f t="shared" si="16"/>
        <v>0</v>
      </c>
    </row>
    <row r="70" spans="1:16" s="73" customFormat="1" ht="16.5" thickBot="1">
      <c r="A70" s="8" t="s">
        <v>215</v>
      </c>
      <c r="B70" s="74"/>
      <c r="C70" s="75" t="s">
        <v>141</v>
      </c>
      <c r="D70" s="79" t="s">
        <v>214</v>
      </c>
      <c r="E70" s="80"/>
      <c r="F70" s="79"/>
      <c r="G70" s="79"/>
      <c r="H70" s="81"/>
      <c r="I70" s="82">
        <f aca="true" t="shared" si="19" ref="I70:O70">SUM(I71:I74)</f>
        <v>0</v>
      </c>
      <c r="J70" s="82">
        <f t="shared" si="19"/>
        <v>0</v>
      </c>
      <c r="K70" s="82">
        <f t="shared" si="19"/>
        <v>0</v>
      </c>
      <c r="L70" s="82">
        <f t="shared" si="19"/>
        <v>0</v>
      </c>
      <c r="M70" s="82">
        <f t="shared" si="19"/>
        <v>0</v>
      </c>
      <c r="N70" s="82">
        <f>SUM(N71:N74)</f>
        <v>0</v>
      </c>
      <c r="O70" s="82">
        <f t="shared" si="19"/>
        <v>0</v>
      </c>
      <c r="P70" s="170">
        <f t="shared" si="16"/>
        <v>0</v>
      </c>
    </row>
    <row r="71" spans="1:16" s="93" customFormat="1" ht="15" thickBot="1">
      <c r="A71" s="8" t="s">
        <v>218</v>
      </c>
      <c r="B71" s="87"/>
      <c r="C71" s="100"/>
      <c r="D71" s="89" t="s">
        <v>216</v>
      </c>
      <c r="E71" s="90" t="s">
        <v>217</v>
      </c>
      <c r="F71" s="90"/>
      <c r="G71" s="90"/>
      <c r="H71" s="91"/>
      <c r="I71" s="92"/>
      <c r="J71" s="92"/>
      <c r="K71" s="92"/>
      <c r="L71" s="92"/>
      <c r="M71" s="92"/>
      <c r="N71" s="92"/>
      <c r="O71" s="92"/>
      <c r="P71" s="92">
        <f t="shared" si="16"/>
        <v>0</v>
      </c>
    </row>
    <row r="72" spans="1:16" s="93" customFormat="1" ht="15" thickBot="1">
      <c r="A72" s="8" t="s">
        <v>221</v>
      </c>
      <c r="B72" s="87"/>
      <c r="C72" s="100"/>
      <c r="D72" s="89" t="s">
        <v>219</v>
      </c>
      <c r="E72" s="90" t="s">
        <v>220</v>
      </c>
      <c r="F72" s="90"/>
      <c r="G72" s="90"/>
      <c r="H72" s="91"/>
      <c r="I72" s="92"/>
      <c r="J72" s="92"/>
      <c r="K72" s="92"/>
      <c r="L72" s="92"/>
      <c r="M72" s="92"/>
      <c r="N72" s="92"/>
      <c r="O72" s="92"/>
      <c r="P72" s="92">
        <f t="shared" si="16"/>
        <v>0</v>
      </c>
    </row>
    <row r="73" spans="1:16" s="93" customFormat="1" ht="15" thickBot="1">
      <c r="A73" s="8" t="s">
        <v>224</v>
      </c>
      <c r="B73" s="87"/>
      <c r="C73" s="100"/>
      <c r="D73" s="89" t="s">
        <v>222</v>
      </c>
      <c r="E73" s="90" t="s">
        <v>223</v>
      </c>
      <c r="F73" s="94"/>
      <c r="G73" s="90"/>
      <c r="H73" s="91"/>
      <c r="I73" s="92"/>
      <c r="J73" s="92"/>
      <c r="K73" s="92"/>
      <c r="L73" s="92"/>
      <c r="M73" s="92"/>
      <c r="N73" s="92"/>
      <c r="O73" s="92"/>
      <c r="P73" s="92">
        <f t="shared" si="16"/>
        <v>0</v>
      </c>
    </row>
    <row r="74" spans="1:16" s="93" customFormat="1" ht="15" thickBot="1">
      <c r="A74" s="8" t="s">
        <v>227</v>
      </c>
      <c r="B74" s="87"/>
      <c r="C74" s="100"/>
      <c r="D74" s="89" t="s">
        <v>225</v>
      </c>
      <c r="E74" s="90" t="s">
        <v>226</v>
      </c>
      <c r="F74" s="94"/>
      <c r="G74" s="90"/>
      <c r="H74" s="91"/>
      <c r="I74" s="98"/>
      <c r="J74" s="98"/>
      <c r="K74" s="98"/>
      <c r="L74" s="98"/>
      <c r="M74" s="98"/>
      <c r="N74" s="98"/>
      <c r="O74" s="98"/>
      <c r="P74" s="98">
        <f t="shared" si="16"/>
        <v>0</v>
      </c>
    </row>
    <row r="75" spans="1:16" s="104" customFormat="1" ht="30" customHeight="1" thickBot="1">
      <c r="A75" s="8" t="s">
        <v>229</v>
      </c>
      <c r="B75" s="101" t="s">
        <v>1012</v>
      </c>
      <c r="C75" s="102"/>
      <c r="D75" s="103"/>
      <c r="E75" s="103"/>
      <c r="F75" s="103"/>
      <c r="G75" s="103"/>
      <c r="H75" s="103"/>
      <c r="I75" s="57">
        <f aca="true" t="shared" si="20" ref="I75:O75">SUM(I55,I67)</f>
        <v>12500</v>
      </c>
      <c r="J75" s="57">
        <f t="shared" si="20"/>
        <v>20452</v>
      </c>
      <c r="K75" s="57">
        <f t="shared" si="20"/>
        <v>11033</v>
      </c>
      <c r="L75" s="57">
        <f t="shared" si="20"/>
        <v>12315</v>
      </c>
      <c r="M75" s="57">
        <f t="shared" si="20"/>
        <v>4901</v>
      </c>
      <c r="N75" s="57">
        <f>SUM(N55,N67)</f>
        <v>88642</v>
      </c>
      <c r="O75" s="57">
        <f t="shared" si="20"/>
        <v>548</v>
      </c>
      <c r="P75" s="167">
        <f t="shared" si="16"/>
        <v>150391</v>
      </c>
    </row>
    <row r="76" spans="1:16" s="73" customFormat="1" ht="16.5" thickBot="1">
      <c r="A76" s="8" t="s">
        <v>231</v>
      </c>
      <c r="B76" s="70" t="s">
        <v>152</v>
      </c>
      <c r="C76" s="71" t="s">
        <v>230</v>
      </c>
      <c r="D76" s="71"/>
      <c r="E76" s="71"/>
      <c r="F76" s="71"/>
      <c r="G76" s="71"/>
      <c r="H76" s="71"/>
      <c r="I76" s="72">
        <f aca="true" t="shared" si="21" ref="I76:O76">SUM(I77,I79)</f>
        <v>0</v>
      </c>
      <c r="J76" s="72">
        <f t="shared" si="21"/>
        <v>0</v>
      </c>
      <c r="K76" s="72">
        <f t="shared" si="21"/>
        <v>0</v>
      </c>
      <c r="L76" s="72">
        <f t="shared" si="21"/>
        <v>0</v>
      </c>
      <c r="M76" s="72">
        <f t="shared" si="21"/>
        <v>0</v>
      </c>
      <c r="N76" s="72">
        <f>SUM(N77,N79)</f>
        <v>0</v>
      </c>
      <c r="O76" s="72">
        <f t="shared" si="21"/>
        <v>0</v>
      </c>
      <c r="P76" s="168">
        <f t="shared" si="16"/>
        <v>0</v>
      </c>
    </row>
    <row r="77" spans="1:16" s="73" customFormat="1" ht="16.5" thickBot="1">
      <c r="A77" s="8" t="s">
        <v>233</v>
      </c>
      <c r="B77" s="74"/>
      <c r="C77" s="105" t="s">
        <v>155</v>
      </c>
      <c r="D77" s="106" t="s">
        <v>232</v>
      </c>
      <c r="E77" s="106"/>
      <c r="F77" s="106"/>
      <c r="G77" s="106"/>
      <c r="H77" s="107"/>
      <c r="I77" s="108">
        <f aca="true" t="shared" si="22" ref="I77:O77">SUM(I78)</f>
        <v>0</v>
      </c>
      <c r="J77" s="108">
        <f t="shared" si="22"/>
        <v>0</v>
      </c>
      <c r="K77" s="108">
        <f t="shared" si="22"/>
        <v>0</v>
      </c>
      <c r="L77" s="108">
        <f t="shared" si="22"/>
        <v>0</v>
      </c>
      <c r="M77" s="108">
        <f t="shared" si="22"/>
        <v>0</v>
      </c>
      <c r="N77" s="108">
        <f t="shared" si="22"/>
        <v>0</v>
      </c>
      <c r="O77" s="108">
        <f t="shared" si="22"/>
        <v>0</v>
      </c>
      <c r="P77" s="172">
        <f t="shared" si="16"/>
        <v>0</v>
      </c>
    </row>
    <row r="78" spans="1:16" s="29" customFormat="1" ht="15" customHeight="1" thickBot="1">
      <c r="A78" s="8" t="s">
        <v>235</v>
      </c>
      <c r="B78" s="24"/>
      <c r="C78" s="105" t="s">
        <v>160</v>
      </c>
      <c r="D78" s="106" t="s">
        <v>234</v>
      </c>
      <c r="E78" s="33"/>
      <c r="F78" s="33"/>
      <c r="G78" s="33"/>
      <c r="H78" s="33"/>
      <c r="I78" s="27"/>
      <c r="J78" s="27"/>
      <c r="K78" s="27"/>
      <c r="L78" s="27"/>
      <c r="M78" s="27"/>
      <c r="N78" s="27"/>
      <c r="O78" s="27"/>
      <c r="P78" s="134">
        <f t="shared" si="16"/>
        <v>0</v>
      </c>
    </row>
    <row r="79" spans="1:16" s="17" customFormat="1" ht="15" customHeight="1" thickBot="1">
      <c r="A79" s="8" t="s">
        <v>238</v>
      </c>
      <c r="B79" s="109"/>
      <c r="C79" s="110" t="s">
        <v>236</v>
      </c>
      <c r="D79" s="111" t="s">
        <v>237</v>
      </c>
      <c r="E79" s="112"/>
      <c r="F79" s="112"/>
      <c r="G79" s="112"/>
      <c r="H79" s="112"/>
      <c r="I79" s="113"/>
      <c r="J79" s="113"/>
      <c r="K79" s="113"/>
      <c r="L79" s="113"/>
      <c r="M79" s="113"/>
      <c r="N79" s="113"/>
      <c r="O79" s="113"/>
      <c r="P79" s="173">
        <f t="shared" si="16"/>
        <v>0</v>
      </c>
    </row>
    <row r="80" spans="1:16" s="73" customFormat="1" ht="16.5" thickBot="1">
      <c r="A80" s="8" t="s">
        <v>239</v>
      </c>
      <c r="B80" s="70"/>
      <c r="C80" s="71"/>
      <c r="D80" s="99"/>
      <c r="E80" s="99"/>
      <c r="F80" s="71"/>
      <c r="G80" s="71"/>
      <c r="H80" s="115"/>
      <c r="I80" s="72"/>
      <c r="J80" s="72"/>
      <c r="K80" s="72"/>
      <c r="L80" s="72"/>
      <c r="M80" s="72"/>
      <c r="N80" s="72"/>
      <c r="O80" s="72"/>
      <c r="P80" s="168">
        <f t="shared" si="16"/>
        <v>0</v>
      </c>
    </row>
    <row r="81" spans="1:16" s="104" customFormat="1" ht="30" customHeight="1" thickBot="1">
      <c r="A81" s="8" t="s">
        <v>241</v>
      </c>
      <c r="B81" s="116" t="s">
        <v>1013</v>
      </c>
      <c r="C81" s="117"/>
      <c r="D81" s="118"/>
      <c r="E81" s="118"/>
      <c r="F81" s="118"/>
      <c r="G81" s="118"/>
      <c r="H81" s="118"/>
      <c r="I81" s="119">
        <f aca="true" t="shared" si="23" ref="I81:O81">SUM(I75,I76,I80)</f>
        <v>12500</v>
      </c>
      <c r="J81" s="119">
        <f t="shared" si="23"/>
        <v>20452</v>
      </c>
      <c r="K81" s="119">
        <f t="shared" si="23"/>
        <v>11033</v>
      </c>
      <c r="L81" s="119">
        <f t="shared" si="23"/>
        <v>12315</v>
      </c>
      <c r="M81" s="119">
        <f t="shared" si="23"/>
        <v>4901</v>
      </c>
      <c r="N81" s="119">
        <f>SUM(N75,N76,N80)</f>
        <v>88642</v>
      </c>
      <c r="O81" s="119">
        <f t="shared" si="23"/>
        <v>548</v>
      </c>
      <c r="P81" s="174">
        <f t="shared" si="16"/>
        <v>150391</v>
      </c>
    </row>
  </sheetData>
  <sheetProtection/>
  <mergeCells count="8">
    <mergeCell ref="B52:H52"/>
    <mergeCell ref="B54:H54"/>
    <mergeCell ref="E4:H4"/>
    <mergeCell ref="B5:P5"/>
    <mergeCell ref="B6:H6"/>
    <mergeCell ref="E9:H9"/>
    <mergeCell ref="B43:H43"/>
    <mergeCell ref="C44:H44"/>
  </mergeCells>
  <printOptions horizontalCentered="1"/>
  <pageMargins left="0.7086614173228347" right="0.7086614173228347" top="0.7480314960629921" bottom="0.7480314960629921" header="0.31496062992125984" footer="0.31496062992125984"/>
  <pageSetup horizontalDpi="600" verticalDpi="600" orientation="portrait" paperSize="8" scale="50" r:id="rId1"/>
  <headerFooter>
    <oddFooter>&amp;L&amp;D&amp;C&amp;P</oddFooter>
  </headerFooter>
</worksheet>
</file>

<file path=xl/worksheets/sheet11.xml><?xml version="1.0" encoding="utf-8"?>
<worksheet xmlns="http://schemas.openxmlformats.org/spreadsheetml/2006/main" xmlns:r="http://schemas.openxmlformats.org/officeDocument/2006/relationships">
  <dimension ref="A1:AY82"/>
  <sheetViews>
    <sheetView view="pageBreakPreview" zoomScaleSheetLayoutView="100" zoomScalePageLayoutView="0" workbookViewId="0" topLeftCell="A1">
      <selection activeCell="Q1" sqref="Q1"/>
    </sheetView>
  </sheetViews>
  <sheetFormatPr defaultColWidth="9.140625" defaultRowHeight="15"/>
  <cols>
    <col min="1" max="1" width="4.421875" style="5" customWidth="1"/>
    <col min="2" max="2" width="4.140625" style="6" customWidth="1"/>
    <col min="3" max="3" width="5.7109375" style="6" customWidth="1"/>
    <col min="4" max="5" width="8.7109375" style="6" customWidth="1"/>
    <col min="6" max="7" width="10.7109375" style="6" customWidth="1"/>
    <col min="8" max="8" width="78.7109375" style="6" customWidth="1"/>
    <col min="9" max="17" width="15.7109375" style="6" customWidth="1"/>
    <col min="18" max="18" width="4.421875" style="5" customWidth="1"/>
    <col min="19" max="19" width="4.140625" style="6" customWidth="1"/>
    <col min="20" max="20" width="5.7109375" style="6" customWidth="1"/>
    <col min="21" max="22" width="8.7109375" style="6" customWidth="1"/>
    <col min="23" max="24" width="10.7109375" style="6" customWidth="1"/>
    <col min="25" max="25" width="78.7109375" style="6" customWidth="1"/>
    <col min="26" max="31" width="15.7109375" style="6" customWidth="1"/>
    <col min="32" max="32" width="4.421875" style="5" customWidth="1"/>
    <col min="33" max="33" width="4.140625" style="6" customWidth="1"/>
    <col min="34" max="34" width="5.7109375" style="6" customWidth="1"/>
    <col min="35" max="36" width="8.7109375" style="6" customWidth="1"/>
    <col min="37" max="38" width="10.7109375" style="6" customWidth="1"/>
    <col min="39" max="39" width="78.7109375" style="6" customWidth="1"/>
    <col min="40" max="47" width="15.7109375" style="6" customWidth="1"/>
    <col min="48" max="16384" width="9.140625" style="6" customWidth="1"/>
  </cols>
  <sheetData>
    <row r="1" spans="17:47" ht="15" customHeight="1">
      <c r="Q1" s="7" t="s">
        <v>1252</v>
      </c>
      <c r="AE1" s="7" t="s">
        <v>1252</v>
      </c>
      <c r="AT1" s="7"/>
      <c r="AU1" s="7" t="s">
        <v>1252</v>
      </c>
    </row>
    <row r="2" ht="15" customHeight="1"/>
    <row r="3" spans="17:47" ht="15" customHeight="1" thickBot="1">
      <c r="Q3" s="7" t="s">
        <v>27</v>
      </c>
      <c r="AE3" s="7" t="s">
        <v>27</v>
      </c>
      <c r="AU3" s="7" t="s">
        <v>27</v>
      </c>
    </row>
    <row r="4" spans="1:47" s="10" customFormat="1" ht="15" customHeight="1" thickBot="1">
      <c r="A4" s="8"/>
      <c r="B4" s="9" t="s">
        <v>28</v>
      </c>
      <c r="C4" s="9" t="s">
        <v>29</v>
      </c>
      <c r="D4" s="9" t="s">
        <v>30</v>
      </c>
      <c r="E4" s="354" t="s">
        <v>31</v>
      </c>
      <c r="F4" s="355"/>
      <c r="G4" s="355"/>
      <c r="H4" s="356"/>
      <c r="I4" s="9" t="s">
        <v>32</v>
      </c>
      <c r="J4" s="9" t="s">
        <v>33</v>
      </c>
      <c r="K4" s="9" t="s">
        <v>34</v>
      </c>
      <c r="L4" s="9" t="s">
        <v>35</v>
      </c>
      <c r="M4" s="9" t="s">
        <v>277</v>
      </c>
      <c r="N4" s="9" t="s">
        <v>278</v>
      </c>
      <c r="O4" s="9" t="s">
        <v>279</v>
      </c>
      <c r="P4" s="9" t="s">
        <v>280</v>
      </c>
      <c r="Q4" s="9" t="s">
        <v>281</v>
      </c>
      <c r="R4" s="8"/>
      <c r="S4" s="9" t="s">
        <v>282</v>
      </c>
      <c r="T4" s="9" t="s">
        <v>283</v>
      </c>
      <c r="U4" s="9" t="s">
        <v>284</v>
      </c>
      <c r="V4" s="354" t="s">
        <v>285</v>
      </c>
      <c r="W4" s="355"/>
      <c r="X4" s="355"/>
      <c r="Y4" s="356"/>
      <c r="Z4" s="9" t="s">
        <v>287</v>
      </c>
      <c r="AA4" s="9" t="s">
        <v>288</v>
      </c>
      <c r="AB4" s="9" t="s">
        <v>289</v>
      </c>
      <c r="AC4" s="9" t="s">
        <v>290</v>
      </c>
      <c r="AD4" s="9" t="s">
        <v>291</v>
      </c>
      <c r="AE4" s="9" t="s">
        <v>292</v>
      </c>
      <c r="AF4" s="8"/>
      <c r="AG4" s="9" t="s">
        <v>293</v>
      </c>
      <c r="AH4" s="9" t="s">
        <v>294</v>
      </c>
      <c r="AI4" s="9" t="s">
        <v>295</v>
      </c>
      <c r="AJ4" s="354" t="s">
        <v>296</v>
      </c>
      <c r="AK4" s="355"/>
      <c r="AL4" s="355"/>
      <c r="AM4" s="356"/>
      <c r="AN4" s="9" t="s">
        <v>297</v>
      </c>
      <c r="AO4" s="9" t="s">
        <v>298</v>
      </c>
      <c r="AP4" s="9" t="s">
        <v>299</v>
      </c>
      <c r="AQ4" s="9" t="s">
        <v>300</v>
      </c>
      <c r="AR4" s="9" t="s">
        <v>301</v>
      </c>
      <c r="AS4" s="9" t="s">
        <v>302</v>
      </c>
      <c r="AT4" s="194" t="s">
        <v>303</v>
      </c>
      <c r="AU4" s="9" t="s">
        <v>304</v>
      </c>
    </row>
    <row r="5" spans="1:51" ht="42" customHeight="1" thickBot="1">
      <c r="A5" s="8" t="s">
        <v>36</v>
      </c>
      <c r="B5" s="374" t="s">
        <v>1014</v>
      </c>
      <c r="C5" s="375"/>
      <c r="D5" s="375"/>
      <c r="E5" s="375"/>
      <c r="F5" s="375"/>
      <c r="G5" s="375"/>
      <c r="H5" s="375"/>
      <c r="I5" s="375"/>
      <c r="J5" s="375"/>
      <c r="K5" s="375"/>
      <c r="L5" s="375"/>
      <c r="M5" s="375"/>
      <c r="N5" s="375"/>
      <c r="O5" s="375"/>
      <c r="P5" s="375"/>
      <c r="Q5" s="376"/>
      <c r="R5" s="8" t="s">
        <v>242</v>
      </c>
      <c r="S5" s="374" t="s">
        <v>1014</v>
      </c>
      <c r="T5" s="375"/>
      <c r="U5" s="375"/>
      <c r="V5" s="375"/>
      <c r="W5" s="375"/>
      <c r="X5" s="375"/>
      <c r="Y5" s="375"/>
      <c r="Z5" s="375"/>
      <c r="AA5" s="375"/>
      <c r="AB5" s="375"/>
      <c r="AC5" s="375"/>
      <c r="AD5" s="375"/>
      <c r="AE5" s="375"/>
      <c r="AF5" s="8" t="s">
        <v>384</v>
      </c>
      <c r="AG5" s="374" t="s">
        <v>1014</v>
      </c>
      <c r="AH5" s="375"/>
      <c r="AI5" s="375"/>
      <c r="AJ5" s="375"/>
      <c r="AK5" s="375"/>
      <c r="AL5" s="375"/>
      <c r="AM5" s="375"/>
      <c r="AN5" s="375"/>
      <c r="AO5" s="375"/>
      <c r="AP5" s="375"/>
      <c r="AQ5" s="375"/>
      <c r="AR5" s="375"/>
      <c r="AS5" s="375"/>
      <c r="AT5" s="375"/>
      <c r="AU5" s="375"/>
      <c r="AV5" s="127"/>
      <c r="AW5" s="127"/>
      <c r="AX5" s="127"/>
      <c r="AY5" s="127"/>
    </row>
    <row r="6" spans="1:47" ht="16.5" thickBot="1">
      <c r="A6" s="8" t="s">
        <v>38</v>
      </c>
      <c r="B6" s="377" t="s">
        <v>39</v>
      </c>
      <c r="C6" s="378"/>
      <c r="D6" s="378"/>
      <c r="E6" s="378"/>
      <c r="F6" s="378"/>
      <c r="G6" s="378"/>
      <c r="H6" s="379"/>
      <c r="I6" s="383" t="s">
        <v>1015</v>
      </c>
      <c r="J6" s="384"/>
      <c r="K6" s="384"/>
      <c r="L6" s="384"/>
      <c r="M6" s="384"/>
      <c r="N6" s="384"/>
      <c r="O6" s="384"/>
      <c r="P6" s="384"/>
      <c r="Q6" s="195"/>
      <c r="R6" s="8" t="s">
        <v>243</v>
      </c>
      <c r="S6" s="377" t="s">
        <v>39</v>
      </c>
      <c r="T6" s="378"/>
      <c r="U6" s="378"/>
      <c r="V6" s="378"/>
      <c r="W6" s="378"/>
      <c r="X6" s="378"/>
      <c r="Y6" s="379"/>
      <c r="Z6" s="384"/>
      <c r="AA6" s="384"/>
      <c r="AB6" s="384"/>
      <c r="AC6" s="384"/>
      <c r="AD6" s="384"/>
      <c r="AE6" s="384"/>
      <c r="AF6" s="8" t="s">
        <v>436</v>
      </c>
      <c r="AG6" s="377" t="s">
        <v>39</v>
      </c>
      <c r="AH6" s="378"/>
      <c r="AI6" s="378"/>
      <c r="AJ6" s="378"/>
      <c r="AK6" s="378"/>
      <c r="AL6" s="378"/>
      <c r="AM6" s="379"/>
      <c r="AN6" s="384" t="s">
        <v>1016</v>
      </c>
      <c r="AO6" s="384"/>
      <c r="AP6" s="384"/>
      <c r="AQ6" s="384"/>
      <c r="AR6" s="384"/>
      <c r="AS6" s="384"/>
      <c r="AT6" s="195"/>
      <c r="AU6" s="385" t="s">
        <v>43</v>
      </c>
    </row>
    <row r="7" spans="1:47" ht="300.75" thickBot="1">
      <c r="A7" s="8" t="s">
        <v>44</v>
      </c>
      <c r="B7" s="380"/>
      <c r="C7" s="381"/>
      <c r="D7" s="381"/>
      <c r="E7" s="381"/>
      <c r="F7" s="381"/>
      <c r="G7" s="381"/>
      <c r="H7" s="382"/>
      <c r="I7" s="11" t="s">
        <v>1017</v>
      </c>
      <c r="J7" s="11" t="s">
        <v>1018</v>
      </c>
      <c r="K7" s="11" t="s">
        <v>1019</v>
      </c>
      <c r="L7" s="11" t="s">
        <v>1020</v>
      </c>
      <c r="M7" s="11" t="s">
        <v>1021</v>
      </c>
      <c r="N7" s="11" t="s">
        <v>1022</v>
      </c>
      <c r="O7" s="11" t="s">
        <v>1023</v>
      </c>
      <c r="P7" s="11" t="s">
        <v>1024</v>
      </c>
      <c r="Q7" s="11" t="s">
        <v>1025</v>
      </c>
      <c r="R7" s="8" t="s">
        <v>245</v>
      </c>
      <c r="S7" s="380"/>
      <c r="T7" s="381"/>
      <c r="U7" s="381"/>
      <c r="V7" s="381"/>
      <c r="W7" s="381"/>
      <c r="X7" s="381"/>
      <c r="Y7" s="382"/>
      <c r="Z7" s="11" t="s">
        <v>1026</v>
      </c>
      <c r="AA7" s="11" t="s">
        <v>1027</v>
      </c>
      <c r="AB7" s="11" t="s">
        <v>1028</v>
      </c>
      <c r="AC7" s="11" t="s">
        <v>1029</v>
      </c>
      <c r="AD7" s="11" t="s">
        <v>1030</v>
      </c>
      <c r="AE7" s="196" t="s">
        <v>1031</v>
      </c>
      <c r="AF7" s="8" t="s">
        <v>442</v>
      </c>
      <c r="AG7" s="380"/>
      <c r="AH7" s="381"/>
      <c r="AI7" s="381"/>
      <c r="AJ7" s="381"/>
      <c r="AK7" s="381"/>
      <c r="AL7" s="381"/>
      <c r="AM7" s="382"/>
      <c r="AN7" s="197" t="s">
        <v>1032</v>
      </c>
      <c r="AO7" s="198" t="s">
        <v>1033</v>
      </c>
      <c r="AP7" s="11" t="s">
        <v>1034</v>
      </c>
      <c r="AQ7" s="198" t="s">
        <v>1035</v>
      </c>
      <c r="AR7" s="198" t="s">
        <v>1036</v>
      </c>
      <c r="AS7" s="199" t="s">
        <v>1037</v>
      </c>
      <c r="AT7" s="200" t="s">
        <v>1038</v>
      </c>
      <c r="AU7" s="386"/>
    </row>
    <row r="8" spans="1:47" s="17" customFormat="1" ht="15" customHeight="1" thickBot="1">
      <c r="A8" s="8" t="s">
        <v>47</v>
      </c>
      <c r="B8" s="12" t="s">
        <v>45</v>
      </c>
      <c r="C8" s="13" t="s">
        <v>46</v>
      </c>
      <c r="D8" s="14"/>
      <c r="E8" s="14"/>
      <c r="F8" s="14"/>
      <c r="G8" s="14"/>
      <c r="H8" s="14"/>
      <c r="I8" s="15">
        <f>SUM(I9,I13,I21,I31)</f>
        <v>71248</v>
      </c>
      <c r="J8" s="15">
        <f aca="true" t="shared" si="0" ref="J8:Q8">SUM(J9,J13,J21,J31)</f>
        <v>167035</v>
      </c>
      <c r="K8" s="15">
        <f t="shared" si="0"/>
        <v>30</v>
      </c>
      <c r="L8" s="15">
        <f t="shared" si="0"/>
        <v>460193</v>
      </c>
      <c r="M8" s="15">
        <f t="shared" si="0"/>
        <v>28025</v>
      </c>
      <c r="N8" s="15">
        <f t="shared" si="0"/>
        <v>316828</v>
      </c>
      <c r="O8" s="15">
        <f t="shared" si="0"/>
        <v>0</v>
      </c>
      <c r="P8" s="15">
        <f t="shared" si="0"/>
        <v>0</v>
      </c>
      <c r="Q8" s="15">
        <f t="shared" si="0"/>
        <v>21704</v>
      </c>
      <c r="R8" s="8" t="s">
        <v>246</v>
      </c>
      <c r="S8" s="12" t="s">
        <v>45</v>
      </c>
      <c r="T8" s="13" t="s">
        <v>46</v>
      </c>
      <c r="U8" s="14"/>
      <c r="V8" s="14"/>
      <c r="W8" s="14"/>
      <c r="X8" s="14"/>
      <c r="Y8" s="131"/>
      <c r="Z8" s="130">
        <f>SUM(Z9,Z13,Z21,Z31)</f>
        <v>10875</v>
      </c>
      <c r="AA8" s="130">
        <f>SUM(AA9,AA13,AA21,AA31)</f>
        <v>2254157</v>
      </c>
      <c r="AB8" s="130">
        <f>SUM(AB9,AB13,AB21,AB31)</f>
        <v>0</v>
      </c>
      <c r="AC8" s="130">
        <f>SUM(AC9,AC13,AC21,AC31)</f>
        <v>0</v>
      </c>
      <c r="AD8" s="130">
        <f>SUM(AD9,AD13,AD21,AD31)</f>
        <v>30</v>
      </c>
      <c r="AE8" s="201">
        <f aca="true" t="shared" si="1" ref="AE8:AE53">SUM(I8:Q8,Z8:AD8)</f>
        <v>3330125</v>
      </c>
      <c r="AF8" s="8" t="s">
        <v>448</v>
      </c>
      <c r="AG8" s="12" t="s">
        <v>45</v>
      </c>
      <c r="AH8" s="13" t="s">
        <v>46</v>
      </c>
      <c r="AI8" s="14"/>
      <c r="AJ8" s="14"/>
      <c r="AK8" s="14"/>
      <c r="AL8" s="14"/>
      <c r="AM8" s="131"/>
      <c r="AN8" s="15">
        <f aca="true" t="shared" si="2" ref="AN8:AS8">SUM(AN9,AN13,AN21,AN31)</f>
        <v>0</v>
      </c>
      <c r="AO8" s="130">
        <f t="shared" si="2"/>
        <v>0</v>
      </c>
      <c r="AP8" s="130">
        <f t="shared" si="2"/>
        <v>636</v>
      </c>
      <c r="AQ8" s="130">
        <f t="shared" si="2"/>
        <v>0</v>
      </c>
      <c r="AR8" s="130">
        <f t="shared" si="2"/>
        <v>0</v>
      </c>
      <c r="AS8" s="130">
        <f t="shared" si="2"/>
        <v>0</v>
      </c>
      <c r="AT8" s="201">
        <f aca="true" t="shared" si="3" ref="AT8:AT53">SUM(AN8:AS8)</f>
        <v>636</v>
      </c>
      <c r="AU8" s="130">
        <f aca="true" t="shared" si="4" ref="AU8:AU52">SUM(AE8,AT8)</f>
        <v>3330761</v>
      </c>
    </row>
    <row r="9" spans="1:47" s="17" customFormat="1" ht="15" customHeight="1" thickBot="1">
      <c r="A9" s="8" t="s">
        <v>50</v>
      </c>
      <c r="B9" s="18"/>
      <c r="C9" s="19" t="s">
        <v>48</v>
      </c>
      <c r="D9" s="20" t="s">
        <v>49</v>
      </c>
      <c r="E9" s="21"/>
      <c r="F9" s="21"/>
      <c r="G9" s="21"/>
      <c r="H9" s="21"/>
      <c r="I9" s="22">
        <f>SUM(I10:I12)</f>
        <v>0</v>
      </c>
      <c r="J9" s="132">
        <f aca="true" t="shared" si="5" ref="J9:Q9">SUM(J10:J12)</f>
        <v>0</v>
      </c>
      <c r="K9" s="132">
        <f>SUM(K10:K12)</f>
        <v>0</v>
      </c>
      <c r="L9" s="132">
        <f t="shared" si="5"/>
        <v>410669</v>
      </c>
      <c r="M9" s="132">
        <f t="shared" si="5"/>
        <v>16433</v>
      </c>
      <c r="N9" s="132">
        <f t="shared" si="5"/>
        <v>269661</v>
      </c>
      <c r="O9" s="132">
        <f t="shared" si="5"/>
        <v>0</v>
      </c>
      <c r="P9" s="132">
        <f t="shared" si="5"/>
        <v>0</v>
      </c>
      <c r="Q9" s="132">
        <f t="shared" si="5"/>
        <v>0</v>
      </c>
      <c r="R9" s="8" t="s">
        <v>248</v>
      </c>
      <c r="S9" s="18"/>
      <c r="T9" s="19" t="s">
        <v>48</v>
      </c>
      <c r="U9" s="20" t="s">
        <v>49</v>
      </c>
      <c r="V9" s="21"/>
      <c r="W9" s="21"/>
      <c r="X9" s="21"/>
      <c r="Y9" s="133"/>
      <c r="Z9" s="132">
        <f>SUM(Z10:Z12)</f>
        <v>10875</v>
      </c>
      <c r="AA9" s="132">
        <f>SUM(AA10:AA12)</f>
        <v>107166</v>
      </c>
      <c r="AB9" s="132">
        <f>SUM(AB10:AB12)</f>
        <v>0</v>
      </c>
      <c r="AC9" s="132">
        <f>SUM(AC10:AC12)</f>
        <v>0</v>
      </c>
      <c r="AD9" s="132">
        <f>SUM(AD10:AD12)</f>
        <v>0</v>
      </c>
      <c r="AE9" s="201">
        <f t="shared" si="1"/>
        <v>814804</v>
      </c>
      <c r="AF9" s="8" t="s">
        <v>454</v>
      </c>
      <c r="AG9" s="18"/>
      <c r="AH9" s="19" t="s">
        <v>48</v>
      </c>
      <c r="AI9" s="20" t="s">
        <v>49</v>
      </c>
      <c r="AJ9" s="21"/>
      <c r="AK9" s="21"/>
      <c r="AL9" s="21"/>
      <c r="AM9" s="133"/>
      <c r="AN9" s="132">
        <f aca="true" t="shared" si="6" ref="AN9:AS9">SUM(AN10:AN12)</f>
        <v>0</v>
      </c>
      <c r="AO9" s="132">
        <f t="shared" si="6"/>
        <v>0</v>
      </c>
      <c r="AP9" s="132">
        <f t="shared" si="6"/>
        <v>0</v>
      </c>
      <c r="AQ9" s="132">
        <f t="shared" si="6"/>
        <v>0</v>
      </c>
      <c r="AR9" s="132">
        <f t="shared" si="6"/>
        <v>0</v>
      </c>
      <c r="AS9" s="132">
        <f t="shared" si="6"/>
        <v>0</v>
      </c>
      <c r="AT9" s="201">
        <f t="shared" si="3"/>
        <v>0</v>
      </c>
      <c r="AU9" s="132">
        <f>SUM(AE9,AT9)</f>
        <v>814804</v>
      </c>
    </row>
    <row r="10" spans="1:47" s="29" customFormat="1" ht="15" customHeight="1" thickBot="1">
      <c r="A10" s="8" t="s">
        <v>53</v>
      </c>
      <c r="B10" s="24"/>
      <c r="C10" s="25"/>
      <c r="D10" s="26" t="s">
        <v>51</v>
      </c>
      <c r="E10" s="363" t="s">
        <v>52</v>
      </c>
      <c r="F10" s="363"/>
      <c r="G10" s="363"/>
      <c r="H10" s="364"/>
      <c r="I10" s="27">
        <f>'[2]2. melléklet'!L9+'[2]2. melléklet'!AD9+'[2]2. melléklet'!AT9+'[2]2. melléklet'!BD9+'[2]2. melléklet'!BF9+'[2]2. melléklet'!CK9+'[2]2. melléklet'!CL9+'[2]3. melléklet'!J9+'[2]3. melléklet'!N9+'[2]3. melléklet'!X9+'[2]3. melléklet'!Y9+'[2]4. melléklet'!J9</f>
        <v>0</v>
      </c>
      <c r="J10" s="134">
        <f>'[2]2. melléklet'!K9+'[2]2. melléklet'!AE9+'[2]2. melléklet'!AN9+'[2]2. melléklet'!AO9+'[2]2. melléklet'!BE9+'[2]4. melléklet'!L9+'[2]4. melléklet'!M9+'[2]4. melléklet'!N9+'[2]4. melléklet'!O9+'[2]4. melléklet'!P9+'[2]4. melléklet'!Q9+'[2]4. melléklet'!S9</f>
        <v>0</v>
      </c>
      <c r="K10" s="134">
        <f>'[2]2. melléklet'!AB9+'[2]2. melléklet'!AQ9+'[2]3. melléklet'!W9</f>
        <v>0</v>
      </c>
      <c r="L10" s="134">
        <v>410669</v>
      </c>
      <c r="M10" s="134">
        <v>16433</v>
      </c>
      <c r="N10" s="134">
        <v>207648</v>
      </c>
      <c r="O10" s="134"/>
      <c r="P10" s="134">
        <f>'[2]2. melléklet'!DN9</f>
        <v>0</v>
      </c>
      <c r="Q10" s="134">
        <f>'[2]2. melléklet'!AR9+'[2]2. melléklet'!BC9</f>
        <v>0</v>
      </c>
      <c r="R10" s="8" t="s">
        <v>250</v>
      </c>
      <c r="S10" s="24"/>
      <c r="T10" s="25"/>
      <c r="U10" s="26" t="s">
        <v>51</v>
      </c>
      <c r="V10" s="363" t="s">
        <v>52</v>
      </c>
      <c r="W10" s="363"/>
      <c r="X10" s="363"/>
      <c r="Y10" s="364"/>
      <c r="Z10" s="134">
        <f>'[2]2. melléklet'!Z9+'[2]2. melléklet'!AA9</f>
        <v>0</v>
      </c>
      <c r="AA10" s="134">
        <f>'[2]2. melléklet_I_mód'!I9+'[2]2. melléklet_I_mód'!J9+'[2]2. melléklet_I_mód'!M9+'[2]2. melléklet_I_mód'!N9+'[2]2. melléklet_I_mód'!O9+'[2]2. melléklet_I_mód'!P9+'[2]2. melléklet_I_mód'!AP9+'[2]3. melléklet'!I9+'[2]3. melléklet'!K9+'[2]3. melléklet'!L9+'[2]3. melléklet'!M9-L10-M10-N10</f>
        <v>20797</v>
      </c>
      <c r="AB10" s="134"/>
      <c r="AC10" s="134">
        <f>'[2]2. melléklet'!AC9</f>
        <v>0</v>
      </c>
      <c r="AD10" s="134">
        <f>'[2]2. melléklet'!CO9+'[2]2. melléklet'!DE9+'[2]3. melléklet'!Z9+'[2]2. melléklet'!DB9</f>
        <v>0</v>
      </c>
      <c r="AE10" s="202">
        <f>SUM(I10:Q10,Z10:AD10)</f>
        <v>655547</v>
      </c>
      <c r="AF10" s="8" t="s">
        <v>460</v>
      </c>
      <c r="AG10" s="24"/>
      <c r="AH10" s="25"/>
      <c r="AI10" s="26" t="s">
        <v>51</v>
      </c>
      <c r="AJ10" s="363" t="s">
        <v>52</v>
      </c>
      <c r="AK10" s="363"/>
      <c r="AL10" s="363"/>
      <c r="AM10" s="364"/>
      <c r="AN10" s="134">
        <f>'[2]2. melléklet'!BW9</f>
        <v>0</v>
      </c>
      <c r="AO10" s="134">
        <f>'[2]2. melléklet'!CI9</f>
        <v>0</v>
      </c>
      <c r="AP10" s="134">
        <f>'[2]2. melléklet'!BG9+'[2]2. melléklet'!BJ9+'[2]2. melléklet'!BS9+'[2]2. melléklet'!BT9+'[2]2. melléklet'!BU9+'[2]2. melléklet'!BX9+'[2]2. melléklet'!BY9+'[2]2. melléklet'!CH9</f>
        <v>0</v>
      </c>
      <c r="AQ10" s="134">
        <f>'[2]2. melléklet'!CM9</f>
        <v>0</v>
      </c>
      <c r="AR10" s="134">
        <f>'[2]2. melléklet'!AS9</f>
        <v>0</v>
      </c>
      <c r="AS10" s="134"/>
      <c r="AT10" s="202">
        <f t="shared" si="3"/>
        <v>0</v>
      </c>
      <c r="AU10" s="134">
        <f>SUM(AE10,AT10)</f>
        <v>655547</v>
      </c>
    </row>
    <row r="11" spans="1:47" s="29" customFormat="1" ht="15" customHeight="1" thickBot="1">
      <c r="A11" s="8" t="s">
        <v>56</v>
      </c>
      <c r="B11" s="24"/>
      <c r="C11" s="25"/>
      <c r="D11" s="30" t="s">
        <v>54</v>
      </c>
      <c r="E11" s="31" t="s">
        <v>55</v>
      </c>
      <c r="F11" s="32"/>
      <c r="G11" s="32"/>
      <c r="H11" s="32"/>
      <c r="I11" s="27">
        <f>'[2]2. melléklet'!L10+'[2]2. melléklet'!AD10+'[2]2. melléklet'!AT10+'[2]2. melléklet'!BD10+'[2]2. melléklet'!BF10+'[2]2. melléklet'!CK10+'[2]2. melléklet'!CL10+'[2]3. melléklet'!J10+'[2]3. melléklet'!N10+'[2]3. melléklet'!X10+'[2]3. melléklet'!Y10+'[2]4. melléklet'!J10</f>
        <v>0</v>
      </c>
      <c r="J11" s="134">
        <f>'[2]2. melléklet'!K10+'[2]2. melléklet'!AE10+'[2]2. melléklet'!AN10+'[2]2. melléklet'!AO10+'[2]2. melléklet'!BE10+'[2]4. melléklet'!L10+'[2]4. melléklet'!M10+'[2]4. melléklet'!N10+'[2]4. melléklet'!O10+'[2]4. melléklet'!P10+'[2]4. melléklet'!Q10+'[2]4. melléklet'!S10</f>
        <v>0</v>
      </c>
      <c r="K11" s="134">
        <f>'[2]2. melléklet'!AB10+'[2]2. melléklet'!AQ10+'[2]3. melléklet'!W10</f>
        <v>0</v>
      </c>
      <c r="L11" s="134">
        <f>'[2]2. melléklet'!CJ10+'[2]2. melléklet'!CN10+'[2]5. melléklet'!T10+'[2]6. melléklet'!S10+'[2]4. melléklet'!K10</f>
        <v>0</v>
      </c>
      <c r="M11" s="134">
        <f>'[2]2. melléklet'!BV10+'[2]8. melléklet'!P10</f>
        <v>0</v>
      </c>
      <c r="N11" s="134">
        <f>'[2]2. melléklet'!BH10+'[2]2. melléklet'!BI10+'[2]2. melléklet'!CX10+'[2]2. melléklet'!CY10+'[2]2. melléklet'!CZ10+'[2]2. melléklet'!DA10+'[2]2. melléklet'!DC10+'[2]2. melléklet'!DD10+'[2]2. melléklet'!DO10+'[2]2. melléklet'!DP10+'[2]2. melléklet'!DQ10+'[2]4. melléklet'!R10+'[2]7. melléklet'!M10</f>
        <v>0</v>
      </c>
      <c r="O11" s="134"/>
      <c r="P11" s="134">
        <f>'[2]2. melléklet'!DN10</f>
        <v>0</v>
      </c>
      <c r="Q11" s="134">
        <f>'[2]2. melléklet'!AR10+'[2]2. melléklet'!BC10</f>
        <v>0</v>
      </c>
      <c r="R11" s="8" t="s">
        <v>252</v>
      </c>
      <c r="S11" s="24"/>
      <c r="T11" s="25"/>
      <c r="U11" s="30" t="s">
        <v>54</v>
      </c>
      <c r="V11" s="31" t="s">
        <v>55</v>
      </c>
      <c r="W11" s="32"/>
      <c r="X11" s="32"/>
      <c r="Y11" s="135"/>
      <c r="Z11" s="134">
        <f>'[2]2. melléklet'!Z10+'[2]2. melléklet'!AA10</f>
        <v>0</v>
      </c>
      <c r="AA11" s="134">
        <v>67025</v>
      </c>
      <c r="AB11" s="134"/>
      <c r="AC11" s="134">
        <f>'[2]2. melléklet'!AC10</f>
        <v>0</v>
      </c>
      <c r="AD11" s="134">
        <f>'[2]2. melléklet'!CO10+'[2]2. melléklet'!DE10+'[2]3. melléklet'!Z10+'[2]2. melléklet'!DB10</f>
        <v>0</v>
      </c>
      <c r="AE11" s="202">
        <f t="shared" si="1"/>
        <v>67025</v>
      </c>
      <c r="AF11" s="8" t="s">
        <v>466</v>
      </c>
      <c r="AG11" s="24"/>
      <c r="AH11" s="25"/>
      <c r="AI11" s="30" t="s">
        <v>54</v>
      </c>
      <c r="AJ11" s="31" t="s">
        <v>55</v>
      </c>
      <c r="AK11" s="32"/>
      <c r="AL11" s="32"/>
      <c r="AM11" s="135"/>
      <c r="AN11" s="134">
        <f>'[2]2. melléklet'!BW10</f>
        <v>0</v>
      </c>
      <c r="AO11" s="134">
        <f>'[2]2. melléklet'!CI10</f>
        <v>0</v>
      </c>
      <c r="AP11" s="134">
        <f>'[2]2. melléklet'!BG10+'[2]2. melléklet'!BJ10+'[2]2. melléklet'!BS10+'[2]2. melléklet'!BT10+'[2]2. melléklet'!BU10+'[2]2. melléklet'!BX10+'[2]2. melléklet'!BY10+'[2]2. melléklet'!CH10</f>
        <v>0</v>
      </c>
      <c r="AQ11" s="134">
        <f>'[2]2. melléklet'!CM10</f>
        <v>0</v>
      </c>
      <c r="AR11" s="134">
        <f>'[2]2. melléklet'!AS10</f>
        <v>0</v>
      </c>
      <c r="AS11" s="134"/>
      <c r="AT11" s="202">
        <f t="shared" si="3"/>
        <v>0</v>
      </c>
      <c r="AU11" s="134">
        <f t="shared" si="4"/>
        <v>67025</v>
      </c>
    </row>
    <row r="12" spans="1:47" s="29" customFormat="1" ht="15" customHeight="1" thickBot="1">
      <c r="A12" s="8" t="s">
        <v>59</v>
      </c>
      <c r="B12" s="24"/>
      <c r="C12" s="25"/>
      <c r="D12" s="26" t="s">
        <v>57</v>
      </c>
      <c r="E12" s="33" t="s">
        <v>58</v>
      </c>
      <c r="F12" s="34"/>
      <c r="G12" s="34"/>
      <c r="H12" s="33"/>
      <c r="I12" s="27">
        <f>'[2]2. melléklet'!L11+'[2]2. melléklet'!AD11+'[2]2. melléklet'!AT11+'[2]2. melléklet'!BD11+'[2]2. melléklet'!BF11+'[2]2. melléklet'!CK11+'[2]2. melléklet'!CL11+'[2]3. melléklet'!J11+'[2]3. melléklet'!N11+'[2]3. melléklet'!X11+'[2]3. melléklet'!Y11+'[2]4. melléklet'!J11</f>
        <v>0</v>
      </c>
      <c r="J12" s="134">
        <f>'[2]2. melléklet'!K11+'[2]2. melléklet'!AE11+'[2]2. melléklet'!AN11+'[2]2. melléklet'!AO11+'[2]2. melléklet'!BE11+'[2]4. melléklet'!L11+'[2]4. melléklet'!M11+'[2]4. melléklet'!N11+'[2]4. melléklet'!O11+'[2]4. melléklet'!P11+'[2]4. melléklet'!Q11+'[2]4. melléklet'!S11</f>
        <v>0</v>
      </c>
      <c r="K12" s="134">
        <f>'[2]2. melléklet'!AB11+'[2]2. melléklet'!AQ11+'[2]3. melléklet'!W11</f>
        <v>0</v>
      </c>
      <c r="L12" s="134">
        <f>'[2]2. melléklet'!CJ11+'[2]2. melléklet'!CN11+'[2]5. melléklet'!T11+'[2]6. melléklet'!S11+'[2]4. melléklet'!K11</f>
        <v>0</v>
      </c>
      <c r="M12" s="134">
        <f>'[2]2. melléklet'!BV11+'[2]8. melléklet'!P11</f>
        <v>0</v>
      </c>
      <c r="N12" s="134">
        <f>'[2]2. melléklet'!BH11+'[2]2. melléklet'!BI11+'[2]2. melléklet'!CX11+'[2]2. melléklet'!CY11+'[2]2. melléklet'!CZ11+'[2]2. melléklet'!DA11+'[2]2. melléklet'!DC11+'[2]2. melléklet'!DD11+'[2]2. melléklet'!DO11+'[2]2. melléklet'!DP11+'[2]2. melléklet'!DQ11+'[2]4. melléklet'!R11+'[2]7. melléklet'!M11+15930</f>
        <v>62013</v>
      </c>
      <c r="O12" s="134"/>
      <c r="P12" s="134">
        <f>'[2]2. melléklet'!DN11</f>
        <v>0</v>
      </c>
      <c r="Q12" s="134">
        <f>'[2]2. melléklet'!AR11+'[2]2. melléklet'!BC11</f>
        <v>0</v>
      </c>
      <c r="R12" s="8" t="s">
        <v>254</v>
      </c>
      <c r="S12" s="24"/>
      <c r="T12" s="25"/>
      <c r="U12" s="26" t="s">
        <v>57</v>
      </c>
      <c r="V12" s="33" t="s">
        <v>58</v>
      </c>
      <c r="W12" s="34"/>
      <c r="X12" s="34"/>
      <c r="Y12" s="136"/>
      <c r="Z12" s="134">
        <f>'[2]2. melléklet'!Z11+'[2]2. melléklet'!AA11</f>
        <v>10875</v>
      </c>
      <c r="AA12" s="134">
        <f>'[2]2. melléklet_I_mód'!I11+'[2]2. melléklet_I_mód'!J11+'[2]2. melléklet_I_mód'!M11+'[2]2. melléklet_I_mód'!N11+'[2]2. melléklet_I_mód'!O11+'[2]2. melléklet_I_mód'!P11+'[2]2. melléklet_I_mód'!AP11+'[2]3. melléklet'!I11+'[2]3. melléklet'!K11+'[2]3. melléklet'!L11+'[2]3. melléklet'!M11-15930</f>
        <v>19344</v>
      </c>
      <c r="AB12" s="134"/>
      <c r="AC12" s="134">
        <f>'[2]2. melléklet'!AC11</f>
        <v>0</v>
      </c>
      <c r="AD12" s="134">
        <f>'[2]2. melléklet'!CO11+'[2]2. melléklet'!DE11+'[2]3. melléklet'!Z11+'[2]2. melléklet'!DB11</f>
        <v>0</v>
      </c>
      <c r="AE12" s="202">
        <f t="shared" si="1"/>
        <v>92232</v>
      </c>
      <c r="AF12" s="8" t="s">
        <v>472</v>
      </c>
      <c r="AG12" s="24"/>
      <c r="AH12" s="25"/>
      <c r="AI12" s="26" t="s">
        <v>57</v>
      </c>
      <c r="AJ12" s="33" t="s">
        <v>58</v>
      </c>
      <c r="AK12" s="34"/>
      <c r="AL12" s="34"/>
      <c r="AM12" s="136"/>
      <c r="AN12" s="134">
        <f>'[2]2. melléklet'!BW11</f>
        <v>0</v>
      </c>
      <c r="AO12" s="134">
        <f>'[2]2. melléklet'!CI11</f>
        <v>0</v>
      </c>
      <c r="AP12" s="134">
        <f>'[2]2. melléklet'!BG11+'[2]2. melléklet'!BJ11+'[2]2. melléklet'!BS11+'[2]2. melléklet'!BT11+'[2]2. melléklet'!BU11+'[2]2. melléklet'!BX11+'[2]2. melléklet'!BY11+'[2]2. melléklet'!CH11</f>
        <v>0</v>
      </c>
      <c r="AQ12" s="134">
        <f>'[2]2. melléklet'!CM11</f>
        <v>0</v>
      </c>
      <c r="AR12" s="134">
        <f>'[2]2. melléklet'!AS11</f>
        <v>0</v>
      </c>
      <c r="AS12" s="134"/>
      <c r="AT12" s="202">
        <f t="shared" si="3"/>
        <v>0</v>
      </c>
      <c r="AU12" s="134">
        <f t="shared" si="4"/>
        <v>92232</v>
      </c>
    </row>
    <row r="13" spans="1:47" s="17" customFormat="1" ht="15" customHeight="1" thickBot="1">
      <c r="A13" s="8" t="s">
        <v>62</v>
      </c>
      <c r="B13" s="18"/>
      <c r="C13" s="19" t="s">
        <v>60</v>
      </c>
      <c r="D13" s="35" t="s">
        <v>61</v>
      </c>
      <c r="E13" s="36"/>
      <c r="F13" s="36"/>
      <c r="G13" s="36"/>
      <c r="H13" s="36"/>
      <c r="I13" s="37">
        <f>SUM(I14:I20)</f>
        <v>0</v>
      </c>
      <c r="J13" s="37">
        <f aca="true" t="shared" si="7" ref="J13:Q13">SUM(J14:J20)</f>
        <v>0</v>
      </c>
      <c r="K13" s="37">
        <f>SUM(K14:K20)</f>
        <v>0</v>
      </c>
      <c r="L13" s="37">
        <f t="shared" si="7"/>
        <v>0</v>
      </c>
      <c r="M13" s="37">
        <f t="shared" si="7"/>
        <v>0</v>
      </c>
      <c r="N13" s="37">
        <f t="shared" si="7"/>
        <v>0</v>
      </c>
      <c r="O13" s="37">
        <f t="shared" si="7"/>
        <v>0</v>
      </c>
      <c r="P13" s="37">
        <f t="shared" si="7"/>
        <v>0</v>
      </c>
      <c r="Q13" s="37">
        <f t="shared" si="7"/>
        <v>0</v>
      </c>
      <c r="R13" s="8" t="s">
        <v>256</v>
      </c>
      <c r="S13" s="18"/>
      <c r="T13" s="19" t="s">
        <v>60</v>
      </c>
      <c r="U13" s="35" t="s">
        <v>61</v>
      </c>
      <c r="V13" s="36"/>
      <c r="W13" s="36"/>
      <c r="X13" s="36"/>
      <c r="Y13" s="138"/>
      <c r="Z13" s="137">
        <f>SUM(Z14:Z20)</f>
        <v>0</v>
      </c>
      <c r="AA13" s="137">
        <f>SUM(AA14:AA20)</f>
        <v>2098620</v>
      </c>
      <c r="AB13" s="137">
        <f>SUM(AB14:AB20)</f>
        <v>0</v>
      </c>
      <c r="AC13" s="137">
        <f>SUM(AC14:AC20)</f>
        <v>0</v>
      </c>
      <c r="AD13" s="137">
        <f>SUM(AD14:AD20)</f>
        <v>0</v>
      </c>
      <c r="AE13" s="201">
        <f t="shared" si="1"/>
        <v>2098620</v>
      </c>
      <c r="AF13" s="8" t="s">
        <v>478</v>
      </c>
      <c r="AG13" s="18"/>
      <c r="AH13" s="19" t="s">
        <v>60</v>
      </c>
      <c r="AI13" s="35" t="s">
        <v>61</v>
      </c>
      <c r="AJ13" s="36"/>
      <c r="AK13" s="36"/>
      <c r="AL13" s="36"/>
      <c r="AM13" s="138"/>
      <c r="AN13" s="37">
        <f aca="true" t="shared" si="8" ref="AN13:AS13">SUM(AN14:AN20)</f>
        <v>0</v>
      </c>
      <c r="AO13" s="137">
        <f t="shared" si="8"/>
        <v>0</v>
      </c>
      <c r="AP13" s="137">
        <f t="shared" si="8"/>
        <v>0</v>
      </c>
      <c r="AQ13" s="137">
        <f t="shared" si="8"/>
        <v>0</v>
      </c>
      <c r="AR13" s="137">
        <f t="shared" si="8"/>
        <v>0</v>
      </c>
      <c r="AS13" s="137">
        <f t="shared" si="8"/>
        <v>0</v>
      </c>
      <c r="AT13" s="201">
        <f t="shared" si="3"/>
        <v>0</v>
      </c>
      <c r="AU13" s="137">
        <f t="shared" si="4"/>
        <v>2098620</v>
      </c>
    </row>
    <row r="14" spans="1:47" s="43" customFormat="1" ht="15" customHeight="1" thickBot="1">
      <c r="A14" s="8" t="s">
        <v>65</v>
      </c>
      <c r="B14" s="39"/>
      <c r="C14" s="40"/>
      <c r="D14" s="41" t="s">
        <v>63</v>
      </c>
      <c r="E14" s="33" t="s">
        <v>64</v>
      </c>
      <c r="F14" s="42"/>
      <c r="G14" s="42"/>
      <c r="H14" s="42"/>
      <c r="I14" s="27">
        <f>'[2]2. melléklet'!L13+'[2]2. melléklet'!AD13+'[2]2. melléklet'!AT13+'[2]2. melléklet'!BD13+'[2]2. melléklet'!BF13+'[2]2. melléklet'!CK13+'[2]2. melléklet'!CL13+'[2]3. melléklet'!J13+'[2]3. melléklet'!N13+'[2]3. melléklet'!X13+'[2]3. melléklet'!Y13+'[2]4. melléklet'!J13</f>
        <v>0</v>
      </c>
      <c r="J14" s="134">
        <f>'[2]2. melléklet'!K13+'[2]2. melléklet'!AE13+'[2]2. melléklet'!AN13+'[2]2. melléklet'!AO13+'[2]2. melléklet'!BE13+'[2]4. melléklet'!L13+'[2]4. melléklet'!M13+'[2]4. melléklet'!N13+'[2]4. melléklet'!O13+'[2]4. melléklet'!P13+'[2]4. melléklet'!Q13+'[2]4. melléklet'!S13</f>
        <v>0</v>
      </c>
      <c r="K14" s="134">
        <f>'[2]2. melléklet'!AB13+'[2]2. melléklet'!AQ13+'[2]3. melléklet'!W13</f>
        <v>0</v>
      </c>
      <c r="L14" s="134">
        <f>'[2]2. melléklet'!CJ13+'[2]2. melléklet'!CN13+'[2]5. melléklet'!T13+'[2]6. melléklet'!S13+'[2]4. melléklet'!K13</f>
        <v>0</v>
      </c>
      <c r="M14" s="134">
        <f>'[2]2. melléklet'!BV13+'[2]8. melléklet'!P13</f>
        <v>0</v>
      </c>
      <c r="N14" s="134">
        <f>'[2]2. melléklet'!BH13+'[2]2. melléklet'!BI13+'[2]2. melléklet'!CX13+'[2]2. melléklet'!CY13+'[2]2. melléklet'!CZ13+'[2]2. melléklet'!DA13+'[2]2. melléklet'!DC13+'[2]2. melléklet'!DD13+'[2]2. melléklet'!DO13+'[2]2. melléklet'!DP13+'[2]2. melléklet'!DQ13+'[2]4. melléklet'!R13+'[2]7. melléklet'!M13</f>
        <v>0</v>
      </c>
      <c r="O14" s="134"/>
      <c r="P14" s="134">
        <f>'[2]2. melléklet'!DN13</f>
        <v>0</v>
      </c>
      <c r="Q14" s="134">
        <f>'[2]2. melléklet'!AR13+'[2]2. melléklet'!BC13</f>
        <v>0</v>
      </c>
      <c r="R14" s="8" t="s">
        <v>257</v>
      </c>
      <c r="S14" s="39"/>
      <c r="T14" s="40"/>
      <c r="U14" s="41" t="s">
        <v>63</v>
      </c>
      <c r="V14" s="33" t="s">
        <v>64</v>
      </c>
      <c r="W14" s="42"/>
      <c r="X14" s="42"/>
      <c r="Y14" s="139"/>
      <c r="Z14" s="134">
        <f>'[2]2. melléklet'!Z13+'[2]2. melléklet'!AA13</f>
        <v>0</v>
      </c>
      <c r="AA14" s="134">
        <f>'[2]2. melléklet'!I13+'[2]2. melléklet'!J13+'[2]2. melléklet'!M13+'[2]2. melléklet'!N13+'[2]2. melléklet'!O13+'[2]2. melléklet'!P13+'[2]2. melléklet'!AP13+'[2]3. melléklet'!I13+'[2]3. melléklet'!K13+'[2]3. melléklet'!L13+'[2]3. melléklet'!M13</f>
        <v>2000</v>
      </c>
      <c r="AB14" s="134"/>
      <c r="AC14" s="134">
        <f>'[2]2. melléklet'!AC13</f>
        <v>0</v>
      </c>
      <c r="AD14" s="134">
        <f>'[2]2. melléklet'!CO13+'[2]2. melléklet'!DE13+'[2]3. melléklet'!Z13+'[2]2. melléklet'!DB13</f>
        <v>0</v>
      </c>
      <c r="AE14" s="202">
        <f t="shared" si="1"/>
        <v>2000</v>
      </c>
      <c r="AF14" s="8" t="s">
        <v>484</v>
      </c>
      <c r="AG14" s="39"/>
      <c r="AH14" s="40"/>
      <c r="AI14" s="41" t="s">
        <v>63</v>
      </c>
      <c r="AJ14" s="33" t="s">
        <v>64</v>
      </c>
      <c r="AK14" s="42"/>
      <c r="AL14" s="42"/>
      <c r="AM14" s="139"/>
      <c r="AN14" s="134">
        <f>'[2]2. melléklet'!BW13</f>
        <v>0</v>
      </c>
      <c r="AO14" s="134">
        <f>'[2]2. melléklet'!CI13</f>
        <v>0</v>
      </c>
      <c r="AP14" s="134">
        <f>'[2]2. melléklet'!BG13+'[2]2. melléklet'!BJ13+'[2]2. melléklet'!BS13+'[2]2. melléklet'!BT13+'[2]2. melléklet'!BU13+'[2]2. melléklet'!BX13+'[2]2. melléklet'!BY13+'[2]2. melléklet'!CH13</f>
        <v>0</v>
      </c>
      <c r="AQ14" s="134">
        <f>'[2]2. melléklet'!CM13</f>
        <v>0</v>
      </c>
      <c r="AR14" s="134">
        <f>'[2]2. melléklet'!AS13</f>
        <v>0</v>
      </c>
      <c r="AS14" s="134"/>
      <c r="AT14" s="202">
        <f t="shared" si="3"/>
        <v>0</v>
      </c>
      <c r="AU14" s="134">
        <f t="shared" si="4"/>
        <v>2000</v>
      </c>
    </row>
    <row r="15" spans="1:47" s="43" customFormat="1" ht="15" customHeight="1" thickBot="1">
      <c r="A15" s="8" t="s">
        <v>68</v>
      </c>
      <c r="B15" s="39"/>
      <c r="C15" s="40"/>
      <c r="D15" s="26" t="s">
        <v>66</v>
      </c>
      <c r="E15" s="33" t="s">
        <v>67</v>
      </c>
      <c r="F15" s="42"/>
      <c r="G15" s="42"/>
      <c r="H15" s="42"/>
      <c r="I15" s="27">
        <f>'[2]2. melléklet'!L14+'[2]2. melléklet'!AD14+'[2]2. melléklet'!AT14+'[2]2. melléklet'!BD14+'[2]2. melléklet'!BF14+'[2]2. melléklet'!CK14+'[2]2. melléklet'!CL14+'[2]3. melléklet'!J14+'[2]3. melléklet'!N14+'[2]3. melléklet'!X14+'[2]3. melléklet'!Y14+'[2]4. melléklet'!J14</f>
        <v>0</v>
      </c>
      <c r="J15" s="134">
        <f>'[2]2. melléklet'!K14+'[2]2. melléklet'!AE14+'[2]2. melléklet'!AN14+'[2]2. melléklet'!AO14+'[2]2. melléklet'!BE14+'[2]4. melléklet'!L14+'[2]4. melléklet'!M14+'[2]4. melléklet'!N14+'[2]4. melléklet'!O14+'[2]4. melléklet'!P14+'[2]4. melléklet'!Q14+'[2]4. melléklet'!S14</f>
        <v>0</v>
      </c>
      <c r="K15" s="134">
        <f>'[2]2. melléklet'!AB14+'[2]2. melléklet'!AQ14+'[2]3. melléklet'!W14</f>
        <v>0</v>
      </c>
      <c r="L15" s="134">
        <f>'[2]2. melléklet'!CJ14+'[2]2. melléklet'!CN14+'[2]5. melléklet'!T14+'[2]6. melléklet'!S14+'[2]4. melléklet'!K14</f>
        <v>0</v>
      </c>
      <c r="M15" s="134">
        <f>'[2]2. melléklet'!BV14+'[2]8. melléklet'!P14</f>
        <v>0</v>
      </c>
      <c r="N15" s="134">
        <f>'[2]2. melléklet'!BH14+'[2]2. melléklet'!BI14+'[2]2. melléklet'!CX14+'[2]2. melléklet'!CY14+'[2]2. melléklet'!CZ14+'[2]2. melléklet'!DA14+'[2]2. melléklet'!DC14+'[2]2. melléklet'!DD14+'[2]2. melléklet'!DO14+'[2]2. melléklet'!DP14+'[2]2. melléklet'!DQ14+'[2]4. melléklet'!R14+'[2]7. melléklet'!M14</f>
        <v>0</v>
      </c>
      <c r="O15" s="134"/>
      <c r="P15" s="134">
        <f>'[2]2. melléklet'!DN14</f>
        <v>0</v>
      </c>
      <c r="Q15" s="134">
        <f>'[2]2. melléklet'!AR14+'[2]2. melléklet'!BC14</f>
        <v>0</v>
      </c>
      <c r="R15" s="8" t="s">
        <v>258</v>
      </c>
      <c r="S15" s="39"/>
      <c r="T15" s="40"/>
      <c r="U15" s="26" t="s">
        <v>66</v>
      </c>
      <c r="V15" s="33" t="s">
        <v>67</v>
      </c>
      <c r="W15" s="42"/>
      <c r="X15" s="42"/>
      <c r="Y15" s="139"/>
      <c r="Z15" s="134">
        <f>'[2]2. melléklet'!Z14+'[2]2. melléklet'!AA14</f>
        <v>0</v>
      </c>
      <c r="AA15" s="134">
        <f>'[2]2. melléklet'!I14+'[2]2. melléklet'!J14+'[2]2. melléklet'!M14+'[2]2. melléklet'!N14+'[2]2. melléklet'!O14+'[2]2. melléklet'!P14+'[2]2. melléklet'!AP14+'[2]3. melléklet'!I14+'[2]3. melléklet'!K14+'[2]3. melléklet'!L14+'[2]3. melléklet'!M14</f>
        <v>18600</v>
      </c>
      <c r="AB15" s="134"/>
      <c r="AC15" s="134">
        <f>'[2]2. melléklet'!AC14</f>
        <v>0</v>
      </c>
      <c r="AD15" s="134">
        <f>'[2]2. melléklet'!CO14+'[2]2. melléklet'!DE14+'[2]3. melléklet'!Z14+'[2]2. melléklet'!DB14</f>
        <v>0</v>
      </c>
      <c r="AE15" s="202">
        <f t="shared" si="1"/>
        <v>18600</v>
      </c>
      <c r="AF15" s="8" t="s">
        <v>490</v>
      </c>
      <c r="AG15" s="39"/>
      <c r="AH15" s="40"/>
      <c r="AI15" s="26" t="s">
        <v>66</v>
      </c>
      <c r="AJ15" s="33" t="s">
        <v>67</v>
      </c>
      <c r="AK15" s="42"/>
      <c r="AL15" s="42"/>
      <c r="AM15" s="139"/>
      <c r="AN15" s="134">
        <f>'[2]2. melléklet'!BW14</f>
        <v>0</v>
      </c>
      <c r="AO15" s="134">
        <f>'[2]2. melléklet'!CI14</f>
        <v>0</v>
      </c>
      <c r="AP15" s="134">
        <f>'[2]2. melléklet'!BG14+'[2]2. melléklet'!BJ14+'[2]2. melléklet'!BS14+'[2]2. melléklet'!BT14+'[2]2. melléklet'!BU14+'[2]2. melléklet'!BX14+'[2]2. melléklet'!BY14+'[2]2. melléklet'!CH14</f>
        <v>0</v>
      </c>
      <c r="AQ15" s="134">
        <f>'[2]2. melléklet'!CM14</f>
        <v>0</v>
      </c>
      <c r="AR15" s="134">
        <f>'[2]2. melléklet'!AS14</f>
        <v>0</v>
      </c>
      <c r="AS15" s="134"/>
      <c r="AT15" s="202">
        <f t="shared" si="3"/>
        <v>0</v>
      </c>
      <c r="AU15" s="134">
        <f t="shared" si="4"/>
        <v>18600</v>
      </c>
    </row>
    <row r="16" spans="1:47" s="43" customFormat="1" ht="15" customHeight="1" thickBot="1">
      <c r="A16" s="8" t="s">
        <v>73</v>
      </c>
      <c r="B16" s="39"/>
      <c r="C16" s="40"/>
      <c r="D16" s="26" t="s">
        <v>69</v>
      </c>
      <c r="E16" s="33" t="s">
        <v>70</v>
      </c>
      <c r="F16" s="42"/>
      <c r="G16" s="42"/>
      <c r="H16" s="42"/>
      <c r="I16" s="27">
        <f>'[2]2. melléklet'!L15+'[2]2. melléklet'!AD15+'[2]2. melléklet'!AT15+'[2]2. melléklet'!BD15+'[2]2. melléklet'!BF15+'[2]2. melléklet'!CK15+'[2]2. melléklet'!CL15+'[2]3. melléklet'!J15+'[2]3. melléklet'!N15+'[2]3. melléklet'!X15+'[2]3. melléklet'!Y15+'[2]4. melléklet'!J15</f>
        <v>0</v>
      </c>
      <c r="J16" s="134">
        <f>'[2]2. melléklet'!K15+'[2]2. melléklet'!AE15+'[2]2. melléklet'!AN15+'[2]2. melléklet'!AO15+'[2]2. melléklet'!BE15+'[2]4. melléklet'!L15+'[2]4. melléklet'!M15+'[2]4. melléklet'!N15+'[2]4. melléklet'!O15+'[2]4. melléklet'!P15+'[2]4. melléklet'!Q15+'[2]4. melléklet'!S15</f>
        <v>0</v>
      </c>
      <c r="K16" s="134">
        <f>'[2]2. melléklet'!AB15+'[2]2. melléklet'!AQ15+'[2]3. melléklet'!W15</f>
        <v>0</v>
      </c>
      <c r="L16" s="134">
        <f>'[2]2. melléklet'!CJ15+'[2]2. melléklet'!CN15+'[2]5. melléklet'!T15+'[2]6. melléklet'!S15+'[2]4. melléklet'!K15</f>
        <v>0</v>
      </c>
      <c r="M16" s="134">
        <f>'[2]2. melléklet'!BV15+'[2]8. melléklet'!P15</f>
        <v>0</v>
      </c>
      <c r="N16" s="134">
        <f>'[2]2. melléklet'!BH15+'[2]2. melléklet'!BI15+'[2]2. melléklet'!CX15+'[2]2. melléklet'!CY15+'[2]2. melléklet'!CZ15+'[2]2. melléklet'!DA15+'[2]2. melléklet'!DC15+'[2]2. melléklet'!DD15+'[2]2. melléklet'!DO15+'[2]2. melléklet'!DP15+'[2]2. melléklet'!DQ15+'[2]4. melléklet'!R15+'[2]7. melléklet'!M15</f>
        <v>0</v>
      </c>
      <c r="O16" s="134"/>
      <c r="P16" s="134">
        <f>'[2]2. melléklet'!DN15</f>
        <v>0</v>
      </c>
      <c r="Q16" s="134">
        <f>'[2]2. melléklet'!AR15+'[2]2. melléklet'!BC15</f>
        <v>0</v>
      </c>
      <c r="R16" s="8" t="s">
        <v>259</v>
      </c>
      <c r="S16" s="39"/>
      <c r="T16" s="40"/>
      <c r="U16" s="26" t="s">
        <v>69</v>
      </c>
      <c r="V16" s="33" t="s">
        <v>70</v>
      </c>
      <c r="W16" s="42"/>
      <c r="X16" s="42"/>
      <c r="Y16" s="139"/>
      <c r="Z16" s="134">
        <f>'[2]2. melléklet'!Z15+'[2]2. melléklet'!AA15</f>
        <v>0</v>
      </c>
      <c r="AA16" s="134">
        <f>'[2]2. melléklet'!I15+'[2]2. melléklet'!J15+'[2]2. melléklet'!M15+'[2]2. melléklet'!N15+'[2]2. melléklet'!O15+'[2]2. melléklet'!P15+'[2]2. melléklet'!AP15+'[2]3. melléklet'!I15+'[2]3. melléklet'!K15+'[2]3. melléklet'!L15+'[2]3. melléklet'!M15</f>
        <v>2020000</v>
      </c>
      <c r="AB16" s="134"/>
      <c r="AC16" s="134">
        <f>'[2]2. melléklet'!AC15</f>
        <v>0</v>
      </c>
      <c r="AD16" s="134">
        <f>'[2]2. melléklet'!CO15+'[2]2. melléklet'!DE15+'[2]3. melléklet'!Z15+'[2]2. melléklet'!DB15</f>
        <v>0</v>
      </c>
      <c r="AE16" s="202">
        <f t="shared" si="1"/>
        <v>2020000</v>
      </c>
      <c r="AF16" s="8" t="s">
        <v>496</v>
      </c>
      <c r="AG16" s="39"/>
      <c r="AH16" s="40"/>
      <c r="AI16" s="26" t="s">
        <v>69</v>
      </c>
      <c r="AJ16" s="33" t="s">
        <v>70</v>
      </c>
      <c r="AK16" s="42"/>
      <c r="AL16" s="42"/>
      <c r="AM16" s="139"/>
      <c r="AN16" s="134">
        <f>'[2]2. melléklet'!BW15</f>
        <v>0</v>
      </c>
      <c r="AO16" s="134">
        <f>'[2]2. melléklet'!CI15</f>
        <v>0</v>
      </c>
      <c r="AP16" s="134">
        <f>'[2]2. melléklet'!BG15+'[2]2. melléklet'!BJ15+'[2]2. melléklet'!BS15+'[2]2. melléklet'!BT15+'[2]2. melléklet'!BU15+'[2]2. melléklet'!BX15+'[2]2. melléklet'!BY15+'[2]2. melléklet'!CH15</f>
        <v>0</v>
      </c>
      <c r="AQ16" s="134">
        <f>'[2]2. melléklet'!CM15</f>
        <v>0</v>
      </c>
      <c r="AR16" s="134">
        <f>'[2]2. melléklet'!AS15</f>
        <v>0</v>
      </c>
      <c r="AS16" s="134"/>
      <c r="AT16" s="202">
        <f t="shared" si="3"/>
        <v>0</v>
      </c>
      <c r="AU16" s="134">
        <f t="shared" si="4"/>
        <v>2020000</v>
      </c>
    </row>
    <row r="17" spans="1:47" s="43" customFormat="1" ht="15" customHeight="1" thickBot="1">
      <c r="A17" s="8" t="s">
        <v>76</v>
      </c>
      <c r="B17" s="39"/>
      <c r="C17" s="40"/>
      <c r="D17" s="26" t="s">
        <v>71</v>
      </c>
      <c r="E17" s="33" t="s">
        <v>72</v>
      </c>
      <c r="F17" s="42"/>
      <c r="G17" s="42"/>
      <c r="H17" s="42"/>
      <c r="I17" s="27">
        <f>'[2]2. melléklet'!L16+'[2]2. melléklet'!AD16+'[2]2. melléklet'!AT16+'[2]2. melléklet'!BD16+'[2]2. melléklet'!BF16+'[2]2. melléklet'!CK16+'[2]2. melléklet'!CL16+'[2]3. melléklet'!J16+'[2]3. melléklet'!N16+'[2]3. melléklet'!X16+'[2]3. melléklet'!Y16+'[2]4. melléklet'!J16</f>
        <v>0</v>
      </c>
      <c r="J17" s="134">
        <f>'[2]2. melléklet'!K16+'[2]2. melléklet'!AE16+'[2]2. melléklet'!AN16+'[2]2. melléklet'!AO16+'[2]2. melléklet'!BE16+'[2]4. melléklet'!L16+'[2]4. melléklet'!M16+'[2]4. melléklet'!N16+'[2]4. melléklet'!O16+'[2]4. melléklet'!P16+'[2]4. melléklet'!Q16+'[2]4. melléklet'!S16</f>
        <v>0</v>
      </c>
      <c r="K17" s="134">
        <f>'[2]2. melléklet'!AB16+'[2]2. melléklet'!AQ16+'[2]3. melléklet'!W16</f>
        <v>0</v>
      </c>
      <c r="L17" s="134">
        <f>'[2]2. melléklet'!CJ16+'[2]2. melléklet'!CN16+'[2]5. melléklet'!T16+'[2]6. melléklet'!S16+'[2]4. melléklet'!K16</f>
        <v>0</v>
      </c>
      <c r="M17" s="134">
        <f>'[2]2. melléklet'!BV16+'[2]8. melléklet'!P16</f>
        <v>0</v>
      </c>
      <c r="N17" s="134">
        <f>'[2]2. melléklet'!BH16+'[2]2. melléklet'!BI16+'[2]2. melléklet'!CX16+'[2]2. melléklet'!CY16+'[2]2. melléklet'!CZ16+'[2]2. melléklet'!DA16+'[2]2. melléklet'!DC16+'[2]2. melléklet'!DD16+'[2]2. melléklet'!DO16+'[2]2. melléklet'!DP16+'[2]2. melléklet'!DQ16+'[2]4. melléklet'!R16+'[2]7. melléklet'!M16</f>
        <v>0</v>
      </c>
      <c r="O17" s="134"/>
      <c r="P17" s="134">
        <f>'[2]2. melléklet'!DN16</f>
        <v>0</v>
      </c>
      <c r="Q17" s="134">
        <f>'[2]2. melléklet'!AR16+'[2]2. melléklet'!BC16</f>
        <v>0</v>
      </c>
      <c r="R17" s="8" t="s">
        <v>261</v>
      </c>
      <c r="S17" s="39"/>
      <c r="T17" s="40"/>
      <c r="U17" s="26" t="s">
        <v>71</v>
      </c>
      <c r="V17" s="33" t="s">
        <v>72</v>
      </c>
      <c r="W17" s="42"/>
      <c r="X17" s="42"/>
      <c r="Y17" s="139"/>
      <c r="Z17" s="134">
        <f>'[2]2. melléklet'!Z16+'[2]2. melléklet'!AA16</f>
        <v>0</v>
      </c>
      <c r="AA17" s="134">
        <f>'[2]2. melléklet'!I16+'[2]2. melléklet'!J16+'[2]2. melléklet'!M16+'[2]2. melléklet'!N16+'[2]2. melléklet'!O16+'[2]2. melléklet'!P16+'[2]2. melléklet'!AP16+'[2]3. melléklet'!I16+'[2]3. melléklet'!K16+'[2]3. melléklet'!L16+'[2]3. melléklet'!M16</f>
        <v>20</v>
      </c>
      <c r="AB17" s="134"/>
      <c r="AC17" s="134">
        <f>'[2]2. melléklet'!AC16</f>
        <v>0</v>
      </c>
      <c r="AD17" s="134">
        <f>'[2]2. melléklet'!CO16+'[2]2. melléklet'!DE16+'[2]3. melléklet'!Z16+'[2]2. melléklet'!DB16</f>
        <v>0</v>
      </c>
      <c r="AE17" s="202">
        <f t="shared" si="1"/>
        <v>20</v>
      </c>
      <c r="AF17" s="8" t="s">
        <v>502</v>
      </c>
      <c r="AG17" s="39"/>
      <c r="AH17" s="40"/>
      <c r="AI17" s="26" t="s">
        <v>71</v>
      </c>
      <c r="AJ17" s="33" t="s">
        <v>72</v>
      </c>
      <c r="AK17" s="42"/>
      <c r="AL17" s="42"/>
      <c r="AM17" s="139"/>
      <c r="AN17" s="134">
        <f>'[2]2. melléklet'!BW16</f>
        <v>0</v>
      </c>
      <c r="AO17" s="134">
        <f>'[2]2. melléklet'!CI16</f>
        <v>0</v>
      </c>
      <c r="AP17" s="134">
        <f>'[2]2. melléklet'!BG16+'[2]2. melléklet'!BJ16+'[2]2. melléklet'!BS16+'[2]2. melléklet'!BT16+'[2]2. melléklet'!BU16+'[2]2. melléklet'!BX16+'[2]2. melléklet'!BY16+'[2]2. melléklet'!CH16</f>
        <v>0</v>
      </c>
      <c r="AQ17" s="134">
        <f>'[2]2. melléklet'!CM16</f>
        <v>0</v>
      </c>
      <c r="AR17" s="134">
        <f>'[2]2. melléklet'!AS16</f>
        <v>0</v>
      </c>
      <c r="AS17" s="134"/>
      <c r="AT17" s="202">
        <f t="shared" si="3"/>
        <v>0</v>
      </c>
      <c r="AU17" s="134">
        <f t="shared" si="4"/>
        <v>20</v>
      </c>
    </row>
    <row r="18" spans="1:47" s="43" customFormat="1" ht="15" customHeight="1" thickBot="1">
      <c r="A18" s="8" t="s">
        <v>79</v>
      </c>
      <c r="B18" s="39"/>
      <c r="C18" s="40"/>
      <c r="D18" s="26" t="s">
        <v>74</v>
      </c>
      <c r="E18" s="33" t="s">
        <v>75</v>
      </c>
      <c r="F18" s="42"/>
      <c r="G18" s="42"/>
      <c r="H18" s="42"/>
      <c r="I18" s="27">
        <f>'[2]2. melléklet'!L17+'[2]2. melléklet'!AD17+'[2]2. melléklet'!AT17+'[2]2. melléklet'!BD17+'[2]2. melléklet'!BF17+'[2]2. melléklet'!CK17+'[2]2. melléklet'!CL17+'[2]3. melléklet'!J17+'[2]3. melléklet'!N17+'[2]3. melléklet'!X17+'[2]3. melléklet'!Y17+'[2]4. melléklet'!J17</f>
        <v>0</v>
      </c>
      <c r="J18" s="134">
        <f>'[2]2. melléklet'!K17+'[2]2. melléklet'!AE17+'[2]2. melléklet'!AN17+'[2]2. melléklet'!AO17+'[2]2. melléklet'!BE17+'[2]4. melléklet'!L17+'[2]4. melléklet'!M17+'[2]4. melléklet'!N17+'[2]4. melléklet'!O17+'[2]4. melléklet'!P17+'[2]4. melléklet'!Q17+'[2]4. melléklet'!S17</f>
        <v>0</v>
      </c>
      <c r="K18" s="134">
        <f>'[2]2. melléklet'!AB17+'[2]2. melléklet'!AQ17+'[2]3. melléklet'!W17</f>
        <v>0</v>
      </c>
      <c r="L18" s="134">
        <f>'[2]2. melléklet'!CJ17+'[2]2. melléklet'!CN17+'[2]5. melléklet'!T17+'[2]6. melléklet'!S17+'[2]4. melléklet'!K17</f>
        <v>0</v>
      </c>
      <c r="M18" s="134">
        <f>'[2]2. melléklet'!BV17+'[2]8. melléklet'!P17</f>
        <v>0</v>
      </c>
      <c r="N18" s="134">
        <f>'[2]2. melléklet'!BH17+'[2]2. melléklet'!BI17+'[2]2. melléklet'!CX17+'[2]2. melléklet'!CY17+'[2]2. melléklet'!CZ17+'[2]2. melléklet'!DA17+'[2]2. melléklet'!DC17+'[2]2. melléklet'!DD17+'[2]2. melléklet'!DO17+'[2]2. melléklet'!DP17+'[2]2. melléklet'!DQ17+'[2]4. melléklet'!R17+'[2]7. melléklet'!M17</f>
        <v>0</v>
      </c>
      <c r="O18" s="134"/>
      <c r="P18" s="134">
        <f>'[2]2. melléklet'!DN17</f>
        <v>0</v>
      </c>
      <c r="Q18" s="134">
        <f>'[2]2. melléklet'!AR17+'[2]2. melléklet'!BC17</f>
        <v>0</v>
      </c>
      <c r="R18" s="8" t="s">
        <v>262</v>
      </c>
      <c r="S18" s="39"/>
      <c r="T18" s="40"/>
      <c r="U18" s="26" t="s">
        <v>74</v>
      </c>
      <c r="V18" s="33" t="s">
        <v>75</v>
      </c>
      <c r="W18" s="42"/>
      <c r="X18" s="42"/>
      <c r="Y18" s="139"/>
      <c r="Z18" s="134">
        <f>'[2]2. melléklet'!Z17+'[2]2. melléklet'!AA17</f>
        <v>0</v>
      </c>
      <c r="AA18" s="134">
        <f>'[2]2. melléklet'!I17+'[2]2. melléklet'!J17+'[2]2. melléklet'!M17+'[2]2. melléklet'!N17+'[2]2. melléklet'!O17+'[2]2. melléklet'!P17+'[2]2. melléklet'!AP17+'[2]3. melléklet'!I17+'[2]3. melléklet'!K17+'[2]3. melléklet'!L17+'[2]3. melléklet'!M17</f>
        <v>48000</v>
      </c>
      <c r="AB18" s="134"/>
      <c r="AC18" s="134">
        <f>'[2]2. melléklet'!AC17</f>
        <v>0</v>
      </c>
      <c r="AD18" s="134">
        <f>'[2]2. melléklet'!CO17+'[2]2. melléklet'!DE17+'[2]3. melléklet'!Z17+'[2]2. melléklet'!DB17</f>
        <v>0</v>
      </c>
      <c r="AE18" s="202">
        <f t="shared" si="1"/>
        <v>48000</v>
      </c>
      <c r="AF18" s="8" t="s">
        <v>508</v>
      </c>
      <c r="AG18" s="39"/>
      <c r="AH18" s="40"/>
      <c r="AI18" s="26" t="s">
        <v>74</v>
      </c>
      <c r="AJ18" s="33" t="s">
        <v>75</v>
      </c>
      <c r="AK18" s="42"/>
      <c r="AL18" s="42"/>
      <c r="AM18" s="139"/>
      <c r="AN18" s="134">
        <f>'[2]2. melléklet'!BW17</f>
        <v>0</v>
      </c>
      <c r="AO18" s="134">
        <f>'[2]2. melléklet'!CI17</f>
        <v>0</v>
      </c>
      <c r="AP18" s="134">
        <f>'[2]2. melléklet'!BG17+'[2]2. melléklet'!BJ17+'[2]2. melléklet'!BS17+'[2]2. melléklet'!BT17+'[2]2. melléklet'!BU17+'[2]2. melléklet'!BX17+'[2]2. melléklet'!BY17+'[2]2. melléklet'!CH17</f>
        <v>0</v>
      </c>
      <c r="AQ18" s="134">
        <f>'[2]2. melléklet'!CM17</f>
        <v>0</v>
      </c>
      <c r="AR18" s="134">
        <f>'[2]2. melléklet'!AS17</f>
        <v>0</v>
      </c>
      <c r="AS18" s="134"/>
      <c r="AT18" s="202">
        <f t="shared" si="3"/>
        <v>0</v>
      </c>
      <c r="AU18" s="134">
        <f t="shared" si="4"/>
        <v>48000</v>
      </c>
    </row>
    <row r="19" spans="1:47" s="43" customFormat="1" ht="15" customHeight="1" thickBot="1">
      <c r="A19" s="8" t="s">
        <v>82</v>
      </c>
      <c r="B19" s="39"/>
      <c r="C19" s="40"/>
      <c r="D19" s="26" t="s">
        <v>77</v>
      </c>
      <c r="E19" s="33" t="s">
        <v>78</v>
      </c>
      <c r="F19" s="42"/>
      <c r="G19" s="42"/>
      <c r="H19" s="42"/>
      <c r="I19" s="27">
        <f>'[2]2. melléklet'!L18+'[2]2. melléklet'!AD18+'[2]2. melléklet'!AT18+'[2]2. melléklet'!BD18+'[2]2. melléklet'!BF18+'[2]2. melléklet'!CK18+'[2]2. melléklet'!CL18+'[2]3. melléklet'!J18+'[2]3. melléklet'!N18+'[2]3. melléklet'!X18+'[2]3. melléklet'!Y18+'[2]4. melléklet'!J18</f>
        <v>0</v>
      </c>
      <c r="J19" s="134">
        <f>'[2]2. melléklet'!K18+'[2]2. melléklet'!AE18+'[2]2. melléklet'!AN18+'[2]2. melléklet'!AO18+'[2]2. melléklet'!BE18+'[2]4. melléklet'!L18+'[2]4. melléklet'!M18+'[2]4. melléklet'!N18+'[2]4. melléklet'!O18+'[2]4. melléklet'!P18+'[2]4. melléklet'!Q18+'[2]4. melléklet'!S18</f>
        <v>0</v>
      </c>
      <c r="K19" s="134">
        <f>'[2]2. melléklet'!AB18+'[2]2. melléklet'!AQ18+'[2]3. melléklet'!W18</f>
        <v>0</v>
      </c>
      <c r="L19" s="134">
        <f>'[2]2. melléklet'!CJ18+'[2]2. melléklet'!CN18+'[2]5. melléklet'!T18+'[2]6. melléklet'!S18+'[2]4. melléklet'!K18</f>
        <v>0</v>
      </c>
      <c r="M19" s="134">
        <f>'[2]2. melléklet'!BV18+'[2]8. melléklet'!P18</f>
        <v>0</v>
      </c>
      <c r="N19" s="134">
        <f>'[2]2. melléklet'!BH18+'[2]2. melléklet'!BI18+'[2]2. melléklet'!CX18+'[2]2. melléklet'!CY18+'[2]2. melléklet'!CZ18+'[2]2. melléklet'!DA18+'[2]2. melléklet'!DC18+'[2]2. melléklet'!DD18+'[2]2. melléklet'!DO18+'[2]2. melléklet'!DP18+'[2]2. melléklet'!DQ18+'[2]4. melléklet'!R18+'[2]7. melléklet'!M18</f>
        <v>0</v>
      </c>
      <c r="O19" s="134"/>
      <c r="P19" s="134">
        <f>'[2]2. melléklet'!DN18</f>
        <v>0</v>
      </c>
      <c r="Q19" s="134">
        <f>'[2]2. melléklet'!AR18+'[2]2. melléklet'!BC18</f>
        <v>0</v>
      </c>
      <c r="R19" s="8" t="s">
        <v>263</v>
      </c>
      <c r="S19" s="39"/>
      <c r="T19" s="40"/>
      <c r="U19" s="26" t="s">
        <v>77</v>
      </c>
      <c r="V19" s="33" t="s">
        <v>78</v>
      </c>
      <c r="W19" s="42"/>
      <c r="X19" s="42"/>
      <c r="Y19" s="139"/>
      <c r="Z19" s="134">
        <f>'[2]2. melléklet'!Z18+'[2]2. melléklet'!AA18</f>
        <v>0</v>
      </c>
      <c r="AA19" s="134">
        <f>'[2]2. melléklet'!I18+'[2]2. melléklet'!J18+'[2]2. melléklet'!M18+'[2]2. melléklet'!N18+'[2]2. melléklet'!O18+'[2]2. melléklet'!P18+'[2]2. melléklet'!AP18+'[2]3. melléklet'!I18+'[2]3. melléklet'!K18+'[2]3. melléklet'!L18+'[2]3. melléklet'!M18</f>
        <v>7500</v>
      </c>
      <c r="AB19" s="134"/>
      <c r="AC19" s="134">
        <f>'[2]2. melléklet'!AC18</f>
        <v>0</v>
      </c>
      <c r="AD19" s="134">
        <f>'[2]2. melléklet'!CO18+'[2]2. melléklet'!DE18+'[2]3. melléklet'!Z18+'[2]2. melléklet'!DB18</f>
        <v>0</v>
      </c>
      <c r="AE19" s="202">
        <f t="shared" si="1"/>
        <v>7500</v>
      </c>
      <c r="AF19" s="8" t="s">
        <v>514</v>
      </c>
      <c r="AG19" s="39"/>
      <c r="AH19" s="40"/>
      <c r="AI19" s="26" t="s">
        <v>77</v>
      </c>
      <c r="AJ19" s="33" t="s">
        <v>78</v>
      </c>
      <c r="AK19" s="42"/>
      <c r="AL19" s="42"/>
      <c r="AM19" s="139"/>
      <c r="AN19" s="134">
        <f>'[2]2. melléklet'!BW18</f>
        <v>0</v>
      </c>
      <c r="AO19" s="134">
        <f>'[2]2. melléklet'!CI18</f>
        <v>0</v>
      </c>
      <c r="AP19" s="134">
        <f>'[2]2. melléklet'!BG18+'[2]2. melléklet'!BJ18+'[2]2. melléklet'!BS18+'[2]2. melléklet'!BT18+'[2]2. melléklet'!BU18+'[2]2. melléklet'!BX18+'[2]2. melléklet'!BY18+'[2]2. melléklet'!CH18</f>
        <v>0</v>
      </c>
      <c r="AQ19" s="134">
        <f>'[2]2. melléklet'!CM18</f>
        <v>0</v>
      </c>
      <c r="AR19" s="134">
        <f>'[2]2. melléklet'!AS18</f>
        <v>0</v>
      </c>
      <c r="AS19" s="134"/>
      <c r="AT19" s="202">
        <f t="shared" si="3"/>
        <v>0</v>
      </c>
      <c r="AU19" s="134">
        <f t="shared" si="4"/>
        <v>7500</v>
      </c>
    </row>
    <row r="20" spans="1:47" s="43" customFormat="1" ht="15" customHeight="1" thickBot="1">
      <c r="A20" s="8" t="s">
        <v>84</v>
      </c>
      <c r="B20" s="39"/>
      <c r="C20" s="40"/>
      <c r="D20" s="44" t="s">
        <v>80</v>
      </c>
      <c r="E20" s="33" t="s">
        <v>81</v>
      </c>
      <c r="F20" s="42"/>
      <c r="G20" s="42"/>
      <c r="H20" s="42"/>
      <c r="I20" s="27">
        <f>'[2]2. melléklet'!L19+'[2]2. melléklet'!AD19+'[2]2. melléklet'!AT19+'[2]2. melléklet'!BD19+'[2]2. melléklet'!BF19+'[2]2. melléklet'!CK19+'[2]2. melléklet'!CL19+'[2]3. melléklet'!J19+'[2]3. melléklet'!N19+'[2]3. melléklet'!X19+'[2]3. melléklet'!Y19+'[2]4. melléklet'!J19</f>
        <v>0</v>
      </c>
      <c r="J20" s="134">
        <f>'[2]2. melléklet'!K19+'[2]2. melléklet'!AE19+'[2]2. melléklet'!AN19+'[2]2. melléklet'!AO19+'[2]2. melléklet'!BE19+'[2]4. melléklet'!L19+'[2]4. melléklet'!M19+'[2]4. melléklet'!N19+'[2]4. melléklet'!O19+'[2]4. melléklet'!P19+'[2]4. melléklet'!Q19+'[2]4. melléklet'!S19</f>
        <v>0</v>
      </c>
      <c r="K20" s="134">
        <f>'[2]2. melléklet'!AB19+'[2]2. melléklet'!AQ19+'[2]3. melléklet'!W19</f>
        <v>0</v>
      </c>
      <c r="L20" s="134">
        <f>'[2]2. melléklet'!CJ19+'[2]2. melléklet'!CN19+'[2]5. melléklet'!T19+'[2]6. melléklet'!S19+'[2]4. melléklet'!K19</f>
        <v>0</v>
      </c>
      <c r="M20" s="134">
        <f>'[2]2. melléklet'!BV19+'[2]8. melléklet'!P19</f>
        <v>0</v>
      </c>
      <c r="N20" s="134">
        <f>'[2]2. melléklet'!BH19+'[2]2. melléklet'!BI19+'[2]2. melléklet'!CX19+'[2]2. melléklet'!CY19+'[2]2. melléklet'!CZ19+'[2]2. melléklet'!DA19+'[2]2. melléklet'!DC19+'[2]2. melléklet'!DD19+'[2]2. melléklet'!DO19+'[2]2. melléklet'!DP19+'[2]2. melléklet'!DQ19+'[2]4. melléklet'!R19+'[2]7. melléklet'!M19</f>
        <v>0</v>
      </c>
      <c r="O20" s="134"/>
      <c r="P20" s="134">
        <f>'[2]2. melléklet'!DN19</f>
        <v>0</v>
      </c>
      <c r="Q20" s="134">
        <f>'[2]2. melléklet'!AR19+'[2]2. melléklet'!BC19</f>
        <v>0</v>
      </c>
      <c r="R20" s="8" t="s">
        <v>264</v>
      </c>
      <c r="S20" s="39"/>
      <c r="T20" s="40"/>
      <c r="U20" s="44" t="s">
        <v>80</v>
      </c>
      <c r="V20" s="33" t="s">
        <v>81</v>
      </c>
      <c r="W20" s="42"/>
      <c r="X20" s="42"/>
      <c r="Y20" s="139"/>
      <c r="Z20" s="134">
        <f>'[2]2. melléklet'!Z19+'[2]2. melléklet'!AA19</f>
        <v>0</v>
      </c>
      <c r="AA20" s="134">
        <f>'[2]2. melléklet'!I19+'[2]2. melléklet'!J19+'[2]2. melléklet'!M19+'[2]2. melléklet'!N19+'[2]2. melléklet'!O19+'[2]2. melléklet'!P19+'[2]2. melléklet'!AP19+'[2]3. melléklet'!I19+'[2]3. melléklet'!K19+'[2]3. melléklet'!L19+'[2]3. melléklet'!M19</f>
        <v>2500</v>
      </c>
      <c r="AB20" s="134"/>
      <c r="AC20" s="134">
        <f>'[2]2. melléklet'!AC19</f>
        <v>0</v>
      </c>
      <c r="AD20" s="134">
        <f>'[2]2. melléklet'!CO19+'[2]2. melléklet'!DE19+'[2]3. melléklet'!Z19+'[2]2. melléklet'!DB19</f>
        <v>0</v>
      </c>
      <c r="AE20" s="202">
        <f t="shared" si="1"/>
        <v>2500</v>
      </c>
      <c r="AF20" s="8" t="s">
        <v>520</v>
      </c>
      <c r="AG20" s="39"/>
      <c r="AH20" s="40"/>
      <c r="AI20" s="44" t="s">
        <v>80</v>
      </c>
      <c r="AJ20" s="33" t="s">
        <v>81</v>
      </c>
      <c r="AK20" s="42"/>
      <c r="AL20" s="42"/>
      <c r="AM20" s="139"/>
      <c r="AN20" s="134">
        <f>'[2]2. melléklet'!BW19</f>
        <v>0</v>
      </c>
      <c r="AO20" s="134">
        <f>'[2]2. melléklet'!CI19</f>
        <v>0</v>
      </c>
      <c r="AP20" s="134">
        <f>'[2]2. melléklet'!BG19+'[2]2. melléklet'!BJ19+'[2]2. melléklet'!BS19+'[2]2. melléklet'!BT19+'[2]2. melléklet'!BU19+'[2]2. melléklet'!BX19+'[2]2. melléklet'!BY19+'[2]2. melléklet'!CH19</f>
        <v>0</v>
      </c>
      <c r="AQ20" s="134">
        <f>'[2]2. melléklet'!CM19</f>
        <v>0</v>
      </c>
      <c r="AR20" s="134">
        <f>'[2]2. melléklet'!AS19</f>
        <v>0</v>
      </c>
      <c r="AS20" s="134"/>
      <c r="AT20" s="202">
        <f t="shared" si="3"/>
        <v>0</v>
      </c>
      <c r="AU20" s="134">
        <f t="shared" si="4"/>
        <v>2500</v>
      </c>
    </row>
    <row r="21" spans="1:47" s="17" customFormat="1" ht="15" customHeight="1" thickBot="1">
      <c r="A21" s="8" t="s">
        <v>87</v>
      </c>
      <c r="B21" s="18"/>
      <c r="C21" s="19" t="s">
        <v>83</v>
      </c>
      <c r="D21" s="35" t="s">
        <v>46</v>
      </c>
      <c r="E21" s="36"/>
      <c r="F21" s="36"/>
      <c r="G21" s="36"/>
      <c r="H21" s="36"/>
      <c r="I21" s="37">
        <f>SUM(I22:I30)</f>
        <v>71248</v>
      </c>
      <c r="J21" s="37">
        <f aca="true" t="shared" si="9" ref="J21:Q21">SUM(J22:J30)</f>
        <v>167035</v>
      </c>
      <c r="K21" s="37">
        <f>SUM(K22:K30)</f>
        <v>30</v>
      </c>
      <c r="L21" s="37">
        <f t="shared" si="9"/>
        <v>49524</v>
      </c>
      <c r="M21" s="37">
        <f t="shared" si="9"/>
        <v>11592</v>
      </c>
      <c r="N21" s="37">
        <f t="shared" si="9"/>
        <v>47167</v>
      </c>
      <c r="O21" s="37">
        <f t="shared" si="9"/>
        <v>0</v>
      </c>
      <c r="P21" s="37">
        <f t="shared" si="9"/>
        <v>0</v>
      </c>
      <c r="Q21" s="37">
        <f t="shared" si="9"/>
        <v>21704</v>
      </c>
      <c r="R21" s="8" t="s">
        <v>265</v>
      </c>
      <c r="S21" s="18"/>
      <c r="T21" s="19" t="s">
        <v>83</v>
      </c>
      <c r="U21" s="35" t="s">
        <v>46</v>
      </c>
      <c r="V21" s="36"/>
      <c r="W21" s="36"/>
      <c r="X21" s="36"/>
      <c r="Y21" s="138"/>
      <c r="Z21" s="137">
        <f>SUM(Z22:Z30)</f>
        <v>0</v>
      </c>
      <c r="AA21" s="137">
        <f>SUM(AA22:AA30)</f>
        <v>43235</v>
      </c>
      <c r="AB21" s="137">
        <f>SUM(AB22:AB30)</f>
        <v>0</v>
      </c>
      <c r="AC21" s="137">
        <f>SUM(AC22:AC30)</f>
        <v>0</v>
      </c>
      <c r="AD21" s="137">
        <f>SUM(AD22:AD30)</f>
        <v>30</v>
      </c>
      <c r="AE21" s="201">
        <f t="shared" si="1"/>
        <v>411565</v>
      </c>
      <c r="AF21" s="8" t="s">
        <v>526</v>
      </c>
      <c r="AG21" s="18"/>
      <c r="AH21" s="19" t="s">
        <v>83</v>
      </c>
      <c r="AI21" s="35" t="s">
        <v>46</v>
      </c>
      <c r="AJ21" s="36"/>
      <c r="AK21" s="36"/>
      <c r="AL21" s="36"/>
      <c r="AM21" s="138"/>
      <c r="AN21" s="37">
        <f aca="true" t="shared" si="10" ref="AN21:AS21">SUM(AN22:AN30)</f>
        <v>0</v>
      </c>
      <c r="AO21" s="137">
        <f t="shared" si="10"/>
        <v>0</v>
      </c>
      <c r="AP21" s="137">
        <f t="shared" si="10"/>
        <v>636</v>
      </c>
      <c r="AQ21" s="137">
        <f t="shared" si="10"/>
        <v>0</v>
      </c>
      <c r="AR21" s="137">
        <f t="shared" si="10"/>
        <v>0</v>
      </c>
      <c r="AS21" s="137">
        <f t="shared" si="10"/>
        <v>0</v>
      </c>
      <c r="AT21" s="201">
        <f t="shared" si="3"/>
        <v>636</v>
      </c>
      <c r="AU21" s="137">
        <f t="shared" si="4"/>
        <v>412201</v>
      </c>
    </row>
    <row r="22" spans="1:47" s="29" customFormat="1" ht="15" customHeight="1" thickBot="1">
      <c r="A22" s="8" t="s">
        <v>90</v>
      </c>
      <c r="B22" s="24"/>
      <c r="C22" s="25"/>
      <c r="D22" s="30" t="s">
        <v>85</v>
      </c>
      <c r="E22" s="33" t="s">
        <v>86</v>
      </c>
      <c r="F22" s="33"/>
      <c r="G22" s="33"/>
      <c r="H22" s="45"/>
      <c r="I22" s="27">
        <f>'[2]2. melléklet'!L21+'[2]2. melléklet'!AD21+'[2]2. melléklet'!AT21+'[2]2. melléklet'!BD21+'[2]2. melléklet'!BF21+'[2]2. melléklet'!CK21+'[2]2. melléklet'!CL21+'[2]3. melléklet'!J21+'[2]3. melléklet'!N21+'[2]3. melléklet'!X21+'[2]3. melléklet'!Y21+'[2]4. melléklet'!J21</f>
        <v>236</v>
      </c>
      <c r="J22" s="134">
        <f>'[2]2. melléklet'!K21+'[2]2. melléklet'!AE21+'[2]2. melléklet'!AN21+'[2]2. melléklet'!AO21+'[2]2. melléklet'!BE21+'[2]4. melléklet'!L21+'[2]4. melléklet'!M21+'[2]4. melléklet'!N21+'[2]4. melléklet'!O21+'[2]4. melléklet'!P21+'[2]4. melléklet'!Q21+'[2]4. melléklet'!S21</f>
        <v>0</v>
      </c>
      <c r="K22" s="134">
        <f>'[2]2. melléklet'!AB21+'[2]2. melléklet'!AQ21+'[2]3. melléklet'!W21</f>
        <v>0</v>
      </c>
      <c r="L22" s="134">
        <f>'[2]2. melléklet'!CJ21+'[2]2. melléklet'!CN21+'[2]5. melléklet'!T21+'[2]6. melléklet'!S21+'[2]4. melléklet'!K21</f>
        <v>0</v>
      </c>
      <c r="M22" s="134">
        <f>'[2]2. melléklet'!BV21+'[2]8. melléklet'!P21</f>
        <v>0</v>
      </c>
      <c r="N22" s="134">
        <f>'[2]2. melléklet'!BH21+'[2]2. melléklet'!BI21+'[2]2. melléklet'!CX21+'[2]2. melléklet'!CY21+'[2]2. melléklet'!CZ21+'[2]2. melléklet'!DA21+'[2]2. melléklet'!DC21+'[2]2. melléklet'!DD21+'[2]2. melléklet'!DO21+'[2]2. melléklet'!DP21+'[2]2. melléklet'!DQ21+'[2]4. melléklet'!R21+'[2]7. melléklet'!M21</f>
        <v>0</v>
      </c>
      <c r="O22" s="134"/>
      <c r="P22" s="134">
        <f>'[2]2. melléklet'!DN21</f>
        <v>0</v>
      </c>
      <c r="Q22" s="134">
        <f>'[2]2. melléklet'!AR21+'[2]2. melléklet'!BC21</f>
        <v>0</v>
      </c>
      <c r="R22" s="8" t="s">
        <v>267</v>
      </c>
      <c r="S22" s="24"/>
      <c r="T22" s="25"/>
      <c r="U22" s="30" t="s">
        <v>85</v>
      </c>
      <c r="V22" s="33" t="s">
        <v>86</v>
      </c>
      <c r="W22" s="33"/>
      <c r="X22" s="33"/>
      <c r="Y22" s="140"/>
      <c r="Z22" s="134">
        <f>'[2]2. melléklet'!Z21+'[2]2. melléklet'!AA21</f>
        <v>0</v>
      </c>
      <c r="AA22" s="134">
        <f>'[2]2. melléklet'!I21+'[2]2. melléklet'!J21+'[2]2. melléklet'!M21+'[2]2. melléklet'!N21+'[2]2. melléklet'!O21+'[2]2. melléklet'!P21+'[2]2. melléklet'!AP21+'[2]3. melléklet'!I21+'[2]3. melléklet'!K21+'[2]3. melléklet'!L21+'[2]3. melléklet'!M21</f>
        <v>0</v>
      </c>
      <c r="AB22" s="134"/>
      <c r="AC22" s="134">
        <f>'[2]2. melléklet'!AC21</f>
        <v>0</v>
      </c>
      <c r="AD22" s="134">
        <f>'[2]2. melléklet'!CO21+'[2]2. melléklet'!DE21+'[2]3. melléklet'!Z21+'[2]2. melléklet'!DB21</f>
        <v>0</v>
      </c>
      <c r="AE22" s="202">
        <f t="shared" si="1"/>
        <v>236</v>
      </c>
      <c r="AF22" s="8" t="s">
        <v>532</v>
      </c>
      <c r="AG22" s="24"/>
      <c r="AH22" s="25"/>
      <c r="AI22" s="30" t="s">
        <v>85</v>
      </c>
      <c r="AJ22" s="33" t="s">
        <v>86</v>
      </c>
      <c r="AK22" s="33"/>
      <c r="AL22" s="33"/>
      <c r="AM22" s="140"/>
      <c r="AN22" s="134">
        <f>'[2]2. melléklet'!BW21</f>
        <v>0</v>
      </c>
      <c r="AO22" s="134">
        <f>'[2]2. melléklet'!CI21</f>
        <v>0</v>
      </c>
      <c r="AP22" s="134">
        <f>'[2]2. melléklet'!BG21+'[2]2. melléklet'!BJ21+'[2]2. melléklet'!BS21+'[2]2. melléklet'!BT21+'[2]2. melléklet'!BU21+'[2]2. melléklet'!BX21+'[2]2. melléklet'!BY21+'[2]2. melléklet'!CH21</f>
        <v>0</v>
      </c>
      <c r="AQ22" s="134">
        <f>'[2]2. melléklet'!CM21</f>
        <v>0</v>
      </c>
      <c r="AR22" s="134">
        <f>'[2]2. melléklet'!AS21</f>
        <v>0</v>
      </c>
      <c r="AS22" s="134"/>
      <c r="AT22" s="202">
        <f t="shared" si="3"/>
        <v>0</v>
      </c>
      <c r="AU22" s="134">
        <f t="shared" si="4"/>
        <v>236</v>
      </c>
    </row>
    <row r="23" spans="1:47" s="29" customFormat="1" ht="15" customHeight="1" thickBot="1">
      <c r="A23" s="8" t="s">
        <v>93</v>
      </c>
      <c r="B23" s="24"/>
      <c r="C23" s="25"/>
      <c r="D23" s="30" t="s">
        <v>88</v>
      </c>
      <c r="E23" s="33" t="s">
        <v>89</v>
      </c>
      <c r="F23" s="33"/>
      <c r="G23" s="33"/>
      <c r="H23" s="45"/>
      <c r="I23" s="27">
        <f>'[2]2. melléklet'!L22+'[2]2. melléklet'!AD22+'[2]2. melléklet'!AT22+'[2]2. melléklet'!BD22+'[2]2. melléklet'!BF22+'[2]2. melléklet'!CK22+'[2]2. melléklet'!CL22+'[2]3. melléklet'!J22+'[2]3. melléklet'!N22+'[2]3. melléklet'!X22+'[2]3. melléklet'!Y22+'[2]4. melléklet'!J22</f>
        <v>0</v>
      </c>
      <c r="J23" s="134">
        <f>'[2]2. melléklet'!K22+'[2]2. melléklet'!AE22+'[2]2. melléklet'!AN22+'[2]2. melléklet'!AO22+'[2]2. melléklet'!BE22+'[2]4. melléklet'!L22+'[2]4. melléklet'!M22+'[2]4. melléklet'!N22+'[2]4. melléklet'!O22+'[2]4. melléklet'!P22+'[2]4. melléklet'!Q22+'[2]4. melléklet'!S22</f>
        <v>32284</v>
      </c>
      <c r="K23" s="134">
        <f>'[2]2. melléklet'!AB22+'[2]2. melléklet'!AQ22+'[2]3. melléklet'!W22</f>
        <v>0</v>
      </c>
      <c r="L23" s="134">
        <f>'[2]2. melléklet'!CJ22+'[2]2. melléklet'!CN22+'[2]5. melléklet'!T22+'[2]6. melléklet'!S22+'[2]4. melléklet'!K22</f>
        <v>31271</v>
      </c>
      <c r="M23" s="134">
        <f>'[2]2. melléklet'!BV22+'[2]8. melléklet'!P22</f>
        <v>9658</v>
      </c>
      <c r="N23" s="134">
        <f>'[2]2. melléklet'!BH22+'[2]2. melléklet'!BI22+'[2]2. melléklet'!CX22+'[2]2. melléklet'!CY22+'[2]2. melléklet'!CZ22+'[2]2. melléklet'!DA22+'[2]2. melléklet'!DC22+'[2]2. melléklet'!DD22+'[2]2. melléklet'!DO22+'[2]2. melléklet'!DP22+'[2]2. melléklet'!DQ22+'[2]4. melléklet'!R22+'[2]7. melléklet'!M22</f>
        <v>34824</v>
      </c>
      <c r="O23" s="134"/>
      <c r="P23" s="134">
        <f>'[2]2. melléklet'!DN22</f>
        <v>0</v>
      </c>
      <c r="Q23" s="134">
        <f>'[2]2. melléklet'!AR22+'[2]2. melléklet'!BC22</f>
        <v>7874</v>
      </c>
      <c r="R23" s="8" t="s">
        <v>269</v>
      </c>
      <c r="S23" s="24"/>
      <c r="T23" s="25"/>
      <c r="U23" s="30" t="s">
        <v>88</v>
      </c>
      <c r="V23" s="33" t="s">
        <v>89</v>
      </c>
      <c r="W23" s="33"/>
      <c r="X23" s="33"/>
      <c r="Y23" s="140"/>
      <c r="Z23" s="134">
        <f>'[2]2. melléklet'!Z22+'[2]2. melléklet'!AA22</f>
        <v>0</v>
      </c>
      <c r="AA23" s="134">
        <f>'[2]2. melléklet'!I22+'[2]2. melléklet'!J22+'[2]2. melléklet'!M22+'[2]2. melléklet'!N22+'[2]2. melléklet'!O22+'[2]2. melléklet'!P22+'[2]2. melléklet'!AP22+'[2]3. melléklet'!I22+'[2]3. melléklet'!K22+'[2]3. melléklet'!L22+'[2]3. melléklet'!M22</f>
        <v>13677</v>
      </c>
      <c r="AB23" s="134"/>
      <c r="AC23" s="134">
        <f>'[2]2. melléklet'!AC22</f>
        <v>0</v>
      </c>
      <c r="AD23" s="134">
        <f>'[2]2. melléklet'!CO22+'[2]2. melléklet'!DE22+'[2]3. melléklet'!Z22+'[2]2. melléklet'!DB22</f>
        <v>0</v>
      </c>
      <c r="AE23" s="202">
        <f t="shared" si="1"/>
        <v>129588</v>
      </c>
      <c r="AF23" s="8" t="s">
        <v>538</v>
      </c>
      <c r="AG23" s="24"/>
      <c r="AH23" s="25"/>
      <c r="AI23" s="30" t="s">
        <v>88</v>
      </c>
      <c r="AJ23" s="33" t="s">
        <v>89</v>
      </c>
      <c r="AK23" s="33"/>
      <c r="AL23" s="33"/>
      <c r="AM23" s="140"/>
      <c r="AN23" s="134">
        <f>'[2]2. melléklet'!BW22</f>
        <v>0</v>
      </c>
      <c r="AO23" s="134">
        <f>'[2]2. melléklet'!CI22</f>
        <v>0</v>
      </c>
      <c r="AP23" s="134">
        <f>'[2]2. melléklet'!BG22+'[2]2. melléklet'!BJ22+'[2]2. melléklet'!BS22+'[2]2. melléklet'!BT22+'[2]2. melléklet'!BU22+'[2]2. melléklet'!BX22+'[2]2. melléklet'!BY22+'[2]2. melléklet'!CH22</f>
        <v>501</v>
      </c>
      <c r="AQ23" s="134">
        <f>'[2]2. melléklet'!CM22</f>
        <v>0</v>
      </c>
      <c r="AR23" s="134">
        <f>'[2]2. melléklet'!AS22</f>
        <v>0</v>
      </c>
      <c r="AS23" s="134"/>
      <c r="AT23" s="202">
        <f t="shared" si="3"/>
        <v>501</v>
      </c>
      <c r="AU23" s="134">
        <f t="shared" si="4"/>
        <v>130089</v>
      </c>
    </row>
    <row r="24" spans="1:47" s="29" customFormat="1" ht="15" customHeight="1" thickBot="1">
      <c r="A24" s="8" t="s">
        <v>96</v>
      </c>
      <c r="B24" s="24"/>
      <c r="C24" s="25"/>
      <c r="D24" s="30" t="s">
        <v>91</v>
      </c>
      <c r="E24" s="45" t="s">
        <v>92</v>
      </c>
      <c r="F24" s="45"/>
      <c r="G24" s="45"/>
      <c r="H24" s="45"/>
      <c r="I24" s="27">
        <f>'[2]2. melléklet'!L23+'[2]2. melléklet'!AD23+'[2]2. melléklet'!AT23+'[2]2. melléklet'!BD23+'[2]2. melléklet'!BF23+'[2]2. melléklet'!CK23+'[2]2. melléklet'!CL23+'[2]3. melléklet'!J23+'[2]3. melléklet'!N23+'[2]3. melléklet'!X23+'[2]3. melléklet'!Y23+'[2]4. melléklet'!J23</f>
        <v>787</v>
      </c>
      <c r="J24" s="134">
        <f>'[2]2. melléklet'!K23+'[2]2. melléklet'!AE23+'[2]2. melléklet'!AN23+'[2]2. melléklet'!AO23+'[2]2. melléklet'!BE23+'[2]4. melléklet'!L23+'[2]4. melléklet'!M23+'[2]4. melléklet'!N23+'[2]4. melléklet'!O23+'[2]4. melléklet'!P23+'[2]4. melléklet'!Q23+'[2]4. melléklet'!S23</f>
        <v>22744</v>
      </c>
      <c r="K24" s="134">
        <f>'[2]2. melléklet'!AB23+'[2]2. melléklet'!AQ23+'[2]3. melléklet'!W23</f>
        <v>0</v>
      </c>
      <c r="L24" s="134">
        <f>'[2]2. melléklet'!CJ23+'[2]2. melléklet'!CN23+'[2]5. melléklet'!T23+'[2]6. melléklet'!S23+'[2]4. melléklet'!K23</f>
        <v>0</v>
      </c>
      <c r="M24" s="134">
        <f>'[2]2. melléklet'!BV23+'[2]8. melléklet'!P23</f>
        <v>0</v>
      </c>
      <c r="N24" s="134">
        <f>'[2]2. melléklet'!BH23+'[2]2. melléklet'!BI23+'[2]2. melléklet'!CX23+'[2]2. melléklet'!CY23+'[2]2. melléklet'!CZ23+'[2]2. melléklet'!DA23+'[2]2. melléklet'!DC23+'[2]2. melléklet'!DD23+'[2]2. melléklet'!DO23+'[2]2. melléklet'!DP23+'[2]2. melléklet'!DQ23+'[2]4. melléklet'!R23+'[2]7. melléklet'!M23</f>
        <v>0</v>
      </c>
      <c r="O24" s="134"/>
      <c r="P24" s="134">
        <f>'[2]2. melléklet'!DN23</f>
        <v>0</v>
      </c>
      <c r="Q24" s="134">
        <f>'[2]2. melléklet'!AR23+'[2]2. melléklet'!BC23</f>
        <v>0</v>
      </c>
      <c r="R24" s="8" t="s">
        <v>271</v>
      </c>
      <c r="S24" s="24"/>
      <c r="T24" s="25"/>
      <c r="U24" s="30" t="s">
        <v>91</v>
      </c>
      <c r="V24" s="45" t="s">
        <v>92</v>
      </c>
      <c r="W24" s="45"/>
      <c r="X24" s="45"/>
      <c r="Y24" s="140"/>
      <c r="Z24" s="134">
        <f>'[2]2. melléklet'!Z23+'[2]2. melléklet'!AA23</f>
        <v>0</v>
      </c>
      <c r="AA24" s="134">
        <f>'[2]2. melléklet'!I23+'[2]2. melléklet'!J23+'[2]2. melléklet'!M23+'[2]2. melléklet'!N23+'[2]2. melléklet'!O23+'[2]2. melléklet'!P23+'[2]2. melléklet'!AP23+'[2]3. melléklet'!I23+'[2]3. melléklet'!K23+'[2]3. melléklet'!L23+'[2]3. melléklet'!M23</f>
        <v>5072</v>
      </c>
      <c r="AB24" s="134"/>
      <c r="AC24" s="134">
        <f>'[2]2. melléklet'!AC23</f>
        <v>0</v>
      </c>
      <c r="AD24" s="134">
        <f>'[2]2. melléklet'!CO23+'[2]2. melléklet'!DE23+'[2]3. melléklet'!Z23+'[2]2. melléklet'!DB23</f>
        <v>0</v>
      </c>
      <c r="AE24" s="202">
        <f t="shared" si="1"/>
        <v>28603</v>
      </c>
      <c r="AF24" s="8" t="s">
        <v>544</v>
      </c>
      <c r="AG24" s="24"/>
      <c r="AH24" s="25"/>
      <c r="AI24" s="30" t="s">
        <v>91</v>
      </c>
      <c r="AJ24" s="45" t="s">
        <v>92</v>
      </c>
      <c r="AK24" s="45"/>
      <c r="AL24" s="45"/>
      <c r="AM24" s="140"/>
      <c r="AN24" s="134">
        <f>'[2]2. melléklet'!BW23</f>
        <v>0</v>
      </c>
      <c r="AO24" s="134">
        <f>'[2]2. melléklet'!CI23</f>
        <v>0</v>
      </c>
      <c r="AP24" s="134">
        <f>'[2]2. melléklet'!BG23+'[2]2. melléklet'!BJ23+'[2]2. melléklet'!BS23+'[2]2. melléklet'!BT23+'[2]2. melléklet'!BU23+'[2]2. melléklet'!BX23+'[2]2. melléklet'!BY23+'[2]2. melléklet'!CH23</f>
        <v>0</v>
      </c>
      <c r="AQ24" s="134">
        <f>'[2]2. melléklet'!CM23</f>
        <v>0</v>
      </c>
      <c r="AR24" s="134">
        <f>'[2]2. melléklet'!AS23</f>
        <v>0</v>
      </c>
      <c r="AS24" s="134"/>
      <c r="AT24" s="202">
        <f t="shared" si="3"/>
        <v>0</v>
      </c>
      <c r="AU24" s="134">
        <f t="shared" si="4"/>
        <v>28603</v>
      </c>
    </row>
    <row r="25" spans="1:47" s="29" customFormat="1" ht="15" customHeight="1" thickBot="1">
      <c r="A25" s="8" t="s">
        <v>99</v>
      </c>
      <c r="B25" s="24"/>
      <c r="C25" s="25"/>
      <c r="D25" s="30" t="s">
        <v>94</v>
      </c>
      <c r="E25" s="45" t="s">
        <v>95</v>
      </c>
      <c r="F25" s="33"/>
      <c r="G25" s="33"/>
      <c r="H25" s="33"/>
      <c r="I25" s="27">
        <f>'[2]2. melléklet'!L24+'[2]2. melléklet'!AD24+'[2]2. melléklet'!AT24+'[2]2. melléklet'!BD24+'[2]2. melléklet'!BF24+'[2]2. melléklet'!CK24+'[2]2. melléklet'!CL24+'[2]3. melléklet'!J24+'[2]3. melléklet'!N24+'[2]3. melléklet'!X24+'[2]3. melléklet'!Y24+'[2]4. melléklet'!J24</f>
        <v>54287</v>
      </c>
      <c r="J25" s="134">
        <f>'[2]2. melléklet'!K24+'[2]2. melléklet'!AE24+'[2]2. melléklet'!AN24+'[2]2. melléklet'!AO24+'[2]2. melléklet'!BE24+'[2]4. melléklet'!L24+'[2]4. melléklet'!M24+'[2]4. melléklet'!N24+'[2]4. melléklet'!O24+'[2]4. melléklet'!P24+'[2]4. melléklet'!Q24+'[2]4. melléklet'!S24</f>
        <v>8140</v>
      </c>
      <c r="K25" s="134">
        <f>'[2]2. melléklet'!AB24+'[2]2. melléklet'!AQ24+'[2]3. melléklet'!W24</f>
        <v>0</v>
      </c>
      <c r="L25" s="134">
        <f>'[2]2. melléklet'!CJ24+'[2]2. melléklet'!CN24+'[2]5. melléklet'!T24+'[2]6. melléklet'!S24+'[2]4. melléklet'!K24</f>
        <v>0</v>
      </c>
      <c r="M25" s="134">
        <f>'[2]2. melléklet'!BV24+'[2]8. melléklet'!P24</f>
        <v>0</v>
      </c>
      <c r="N25" s="134">
        <f>'[2]2. melléklet'!BH24+'[2]2. melléklet'!BI24+'[2]2. melléklet'!CX24+'[2]2. melléklet'!CY24+'[2]2. melléklet'!CZ24+'[2]2. melléklet'!DA24+'[2]2. melléklet'!DC24+'[2]2. melléklet'!DD24+'[2]2. melléklet'!DO24+'[2]2. melléklet'!DP24+'[2]2. melléklet'!DQ24+'[2]4. melléklet'!R24+'[2]7. melléklet'!M24</f>
        <v>438</v>
      </c>
      <c r="O25" s="134"/>
      <c r="P25" s="134">
        <f>'[2]2. melléklet'!DN24</f>
        <v>0</v>
      </c>
      <c r="Q25" s="134">
        <f>'[2]2. melléklet'!AR24+'[2]2. melléklet'!BC24</f>
        <v>2913</v>
      </c>
      <c r="R25" s="8" t="s">
        <v>273</v>
      </c>
      <c r="S25" s="24"/>
      <c r="T25" s="25"/>
      <c r="U25" s="30" t="s">
        <v>94</v>
      </c>
      <c r="V25" s="45" t="s">
        <v>95</v>
      </c>
      <c r="W25" s="33"/>
      <c r="X25" s="33"/>
      <c r="Y25" s="136"/>
      <c r="Z25" s="134">
        <f>'[2]2. melléklet'!Z24+'[2]2. melléklet'!AA24</f>
        <v>0</v>
      </c>
      <c r="AA25" s="134">
        <f>'[2]2. melléklet'!I24+'[2]2. melléklet'!J24+'[2]2. melléklet'!M24+'[2]2. melléklet'!N24+'[2]2. melléklet'!O24+'[2]2. melléklet'!P24+'[2]2. melléklet'!AP24+'[2]3. melléklet'!I24+'[2]3. melléklet'!K24+'[2]3. melléklet'!L24+'[2]3. melléklet'!M24</f>
        <v>0</v>
      </c>
      <c r="AB25" s="134"/>
      <c r="AC25" s="134">
        <f>'[2]2. melléklet'!AC24</f>
        <v>0</v>
      </c>
      <c r="AD25" s="134">
        <f>'[2]2. melléklet'!CO24+'[2]2. melléklet'!DE24+'[2]3. melléklet'!Z24+'[2]2. melléklet'!DB24</f>
        <v>0</v>
      </c>
      <c r="AE25" s="202">
        <f t="shared" si="1"/>
        <v>65778</v>
      </c>
      <c r="AF25" s="8" t="s">
        <v>550</v>
      </c>
      <c r="AG25" s="24"/>
      <c r="AH25" s="25"/>
      <c r="AI25" s="30" t="s">
        <v>94</v>
      </c>
      <c r="AJ25" s="45" t="s">
        <v>95</v>
      </c>
      <c r="AK25" s="33"/>
      <c r="AL25" s="33"/>
      <c r="AM25" s="136"/>
      <c r="AN25" s="134">
        <f>'[2]2. melléklet'!BW24</f>
        <v>0</v>
      </c>
      <c r="AO25" s="134">
        <f>'[2]2. melléklet'!CI24</f>
        <v>0</v>
      </c>
      <c r="AP25" s="134">
        <f>'[2]2. melléklet'!BG24+'[2]2. melléklet'!BJ24+'[2]2. melléklet'!BS24+'[2]2. melléklet'!BT24+'[2]2. melléklet'!BU24+'[2]2. melléklet'!BX24+'[2]2. melléklet'!BY24+'[2]2. melléklet'!CH24</f>
        <v>0</v>
      </c>
      <c r="AQ25" s="134">
        <f>'[2]2. melléklet'!CM24</f>
        <v>0</v>
      </c>
      <c r="AR25" s="134">
        <f>'[2]2. melléklet'!AS24</f>
        <v>0</v>
      </c>
      <c r="AS25" s="134"/>
      <c r="AT25" s="202">
        <f t="shared" si="3"/>
        <v>0</v>
      </c>
      <c r="AU25" s="134">
        <f t="shared" si="4"/>
        <v>65778</v>
      </c>
    </row>
    <row r="26" spans="1:47" s="29" customFormat="1" ht="15" customHeight="1" thickBot="1">
      <c r="A26" s="8" t="s">
        <v>102</v>
      </c>
      <c r="B26" s="24"/>
      <c r="C26" s="25"/>
      <c r="D26" s="30" t="s">
        <v>97</v>
      </c>
      <c r="E26" s="45" t="s">
        <v>98</v>
      </c>
      <c r="F26" s="33"/>
      <c r="G26" s="33"/>
      <c r="H26" s="33"/>
      <c r="I26" s="27">
        <f>'[2]2. melléklet'!L25+'[2]2. melléklet'!AD25+'[2]2. melléklet'!AT25+'[2]2. melléklet'!BD25+'[2]2. melléklet'!BF25+'[2]2. melléklet'!CK25+'[2]2. melléklet'!CL25+'[2]3. melléklet'!J25+'[2]3. melléklet'!N25+'[2]3. melléklet'!X25+'[2]3. melléklet'!Y25+'[2]4. melléklet'!J25</f>
        <v>0</v>
      </c>
      <c r="J26" s="134">
        <f>'[2]2. melléklet'!K25+'[2]2. melléklet'!AE25+'[2]2. melléklet'!AN25+'[2]2. melléklet'!AO25+'[2]2. melléklet'!BE25+'[2]4. melléklet'!L25+'[2]4. melléklet'!M25+'[2]4. melléklet'!N25+'[2]4. melléklet'!O25+'[2]4. melléklet'!P25+'[2]4. melléklet'!Q25+'[2]4. melléklet'!S25</f>
        <v>68356</v>
      </c>
      <c r="K26" s="134">
        <f>'[2]2. melléklet'!AB25+'[2]2. melléklet'!AQ25+'[2]3. melléklet'!W25</f>
        <v>0</v>
      </c>
      <c r="L26" s="134">
        <f>'[2]2. melléklet'!CJ25+'[2]2. melléklet'!CN25+'[2]5. melléklet'!T25+'[2]6. melléklet'!S25+'[2]4. melléklet'!K25</f>
        <v>7215</v>
      </c>
      <c r="M26" s="134">
        <f>'[2]2. melléklet'!BV25+'[2]8. melléklet'!P25</f>
        <v>0</v>
      </c>
      <c r="N26" s="134">
        <f>'[2]2. melléklet'!BH25+'[2]2. melléklet'!BI25+'[2]2. melléklet'!CX25+'[2]2. melléklet'!CY25+'[2]2. melléklet'!CZ25+'[2]2. melléklet'!DA25+'[2]2. melléklet'!DC25+'[2]2. melléklet'!DD25+'[2]2. melléklet'!DO25+'[2]2. melléklet'!DP25+'[2]2. melléklet'!DQ25+'[2]4. melléklet'!R25+'[2]7. melléklet'!M25</f>
        <v>1594</v>
      </c>
      <c r="O26" s="134"/>
      <c r="P26" s="134">
        <f>'[2]2. melléklet'!DN25</f>
        <v>0</v>
      </c>
      <c r="Q26" s="134">
        <f>'[2]2. melléklet'!AR25+'[2]2. melléklet'!BC25</f>
        <v>0</v>
      </c>
      <c r="R26" s="8" t="s">
        <v>274</v>
      </c>
      <c r="S26" s="24"/>
      <c r="T26" s="25"/>
      <c r="U26" s="30" t="s">
        <v>97</v>
      </c>
      <c r="V26" s="45" t="s">
        <v>98</v>
      </c>
      <c r="W26" s="33"/>
      <c r="X26" s="33"/>
      <c r="Y26" s="136"/>
      <c r="Z26" s="134">
        <f>'[2]2. melléklet'!Z25+'[2]2. melléklet'!AA25</f>
        <v>0</v>
      </c>
      <c r="AA26" s="134">
        <f>'[2]2. melléklet'!I25+'[2]2. melléklet'!J25+'[2]2. melléklet'!M25+'[2]2. melléklet'!N25+'[2]2. melléklet'!O25+'[2]2. melléklet'!P25+'[2]2. melléklet'!AP25+'[2]3. melléklet'!I25+'[2]3. melléklet'!K25+'[2]3. melléklet'!L25+'[2]3. melléklet'!M25</f>
        <v>0</v>
      </c>
      <c r="AB26" s="134"/>
      <c r="AC26" s="134">
        <f>'[2]2. melléklet'!AC25</f>
        <v>0</v>
      </c>
      <c r="AD26" s="134">
        <f>'[2]2. melléklet'!CO25+'[2]2. melléklet'!DE25+'[2]3. melléklet'!Z25+'[2]2. melléklet'!DB25</f>
        <v>0</v>
      </c>
      <c r="AE26" s="202">
        <f t="shared" si="1"/>
        <v>77165</v>
      </c>
      <c r="AF26" s="8" t="s">
        <v>556</v>
      </c>
      <c r="AG26" s="24"/>
      <c r="AH26" s="25"/>
      <c r="AI26" s="30" t="s">
        <v>97</v>
      </c>
      <c r="AJ26" s="45" t="s">
        <v>98</v>
      </c>
      <c r="AK26" s="33"/>
      <c r="AL26" s="33"/>
      <c r="AM26" s="136"/>
      <c r="AN26" s="134">
        <f>'[2]2. melléklet'!BW25</f>
        <v>0</v>
      </c>
      <c r="AO26" s="134">
        <f>'[2]2. melléklet'!CI25</f>
        <v>0</v>
      </c>
      <c r="AP26" s="134">
        <f>'[2]2. melléklet'!BG25+'[2]2. melléklet'!BJ25+'[2]2. melléklet'!BS25+'[2]2. melléklet'!BT25+'[2]2. melléklet'!BU25+'[2]2. melléklet'!BX25+'[2]2. melléklet'!BY25+'[2]2. melléklet'!CH25</f>
        <v>0</v>
      </c>
      <c r="AQ26" s="134">
        <f>'[2]2. melléklet'!CM25</f>
        <v>0</v>
      </c>
      <c r="AR26" s="134">
        <f>'[2]2. melléklet'!AS25</f>
        <v>0</v>
      </c>
      <c r="AS26" s="134"/>
      <c r="AT26" s="202">
        <f t="shared" si="3"/>
        <v>0</v>
      </c>
      <c r="AU26" s="134">
        <f t="shared" si="4"/>
        <v>77165</v>
      </c>
    </row>
    <row r="27" spans="1:47" s="29" customFormat="1" ht="15" customHeight="1" thickBot="1">
      <c r="A27" s="8" t="s">
        <v>105</v>
      </c>
      <c r="B27" s="24"/>
      <c r="C27" s="25"/>
      <c r="D27" s="30" t="s">
        <v>100</v>
      </c>
      <c r="E27" s="45" t="s">
        <v>101</v>
      </c>
      <c r="F27" s="33"/>
      <c r="G27" s="33"/>
      <c r="H27" s="33"/>
      <c r="I27" s="27">
        <f>'[2]2. melléklet'!L26+'[2]2. melléklet'!AD26+'[2]2. melléklet'!AT26+'[2]2. melléklet'!BD26+'[2]2. melléklet'!BF26+'[2]2. melléklet'!CK26+'[2]2. melléklet'!CL26+'[2]3. melléklet'!J26+'[2]3. melléklet'!N26+'[2]3. melléklet'!X26+'[2]3. melléklet'!Y26+'[2]4. melléklet'!J26</f>
        <v>15438</v>
      </c>
      <c r="J27" s="134">
        <f>'[2]2. melléklet'!K26+'[2]2. melléklet'!AE26+'[2]2. melléklet'!AN26+'[2]2. melléklet'!AO26+'[2]2. melléklet'!BE26+'[2]4. melléklet'!L26+'[2]4. melléklet'!M26+'[2]4. melléklet'!N26+'[2]4. melléklet'!O26+'[2]4. melléklet'!P26+'[2]4. melléklet'!Q26+'[2]4. melléklet'!S26</f>
        <v>35511</v>
      </c>
      <c r="K27" s="134">
        <f>'[2]2. melléklet'!AB26+'[2]2. melléklet'!AQ26+'[2]3. melléklet'!W26</f>
        <v>6</v>
      </c>
      <c r="L27" s="134">
        <f>'[2]2. melléklet'!CJ26+'[2]2. melléklet'!CN26+'[2]5. melléklet'!T26+'[2]6. melléklet'!S26+'[2]4. melléklet'!K26</f>
        <v>10338</v>
      </c>
      <c r="M27" s="134">
        <f>'[2]2. melléklet'!BV26+'[2]8. melléklet'!P26</f>
        <v>1934</v>
      </c>
      <c r="N27" s="134">
        <f>'[2]2. melléklet'!BH26+'[2]2. melléklet'!BI26+'[2]2. melléklet'!CX26+'[2]2. melléklet'!CY26+'[2]2. melléklet'!CZ26+'[2]2. melléklet'!DA26+'[2]2. melléklet'!DC26+'[2]2. melléklet'!DD26+'[2]2. melléklet'!DO26+'[2]2. melléklet'!DP26+'[2]2. melléklet'!DQ26+'[2]4. melléklet'!R26+'[2]7. melléklet'!M26</f>
        <v>9951</v>
      </c>
      <c r="O27" s="134"/>
      <c r="P27" s="134">
        <f>'[2]2. melléklet'!DN26</f>
        <v>0</v>
      </c>
      <c r="Q27" s="134">
        <f>'[2]2. melléklet'!AR26+'[2]2. melléklet'!BC26</f>
        <v>10917</v>
      </c>
      <c r="R27" s="8" t="s">
        <v>275</v>
      </c>
      <c r="S27" s="24"/>
      <c r="T27" s="25"/>
      <c r="U27" s="30" t="s">
        <v>100</v>
      </c>
      <c r="V27" s="45" t="s">
        <v>101</v>
      </c>
      <c r="W27" s="33"/>
      <c r="X27" s="33"/>
      <c r="Y27" s="136"/>
      <c r="Z27" s="134">
        <f>'[2]2. melléklet'!Z26+'[2]2. melléklet'!AA26</f>
        <v>0</v>
      </c>
      <c r="AA27" s="134">
        <f>'[2]2. melléklet'!I26+'[2]2. melléklet'!J26+'[2]2. melléklet'!M26+'[2]2. melléklet'!N26+'[2]2. melléklet'!O26+'[2]2. melléklet'!P26+'[2]2. melléklet'!AP26+'[2]3. melléklet'!I26+'[2]3. melléklet'!K26+'[2]3. melléklet'!L26+'[2]3. melléklet'!M26</f>
        <v>4901</v>
      </c>
      <c r="AB27" s="134"/>
      <c r="AC27" s="134">
        <f>'[2]2. melléklet'!AC26</f>
        <v>0</v>
      </c>
      <c r="AD27" s="134">
        <f>'[2]2. melléklet'!CO26+'[2]2. melléklet'!DE26+'[2]3. melléklet'!Z26+'[2]2. melléklet'!DB26</f>
        <v>0</v>
      </c>
      <c r="AE27" s="202">
        <f t="shared" si="1"/>
        <v>88996</v>
      </c>
      <c r="AF27" s="8" t="s">
        <v>563</v>
      </c>
      <c r="AG27" s="24"/>
      <c r="AH27" s="25"/>
      <c r="AI27" s="30" t="s">
        <v>100</v>
      </c>
      <c r="AJ27" s="45" t="s">
        <v>101</v>
      </c>
      <c r="AK27" s="33"/>
      <c r="AL27" s="33"/>
      <c r="AM27" s="136"/>
      <c r="AN27" s="134">
        <f>'[2]2. melléklet'!BW26</f>
        <v>0</v>
      </c>
      <c r="AO27" s="134">
        <f>'[2]2. melléklet'!CI26</f>
        <v>0</v>
      </c>
      <c r="AP27" s="134">
        <f>'[2]2. melléklet'!BG26+'[2]2. melléklet'!BJ26+'[2]2. melléklet'!BS26+'[2]2. melléklet'!BT26+'[2]2. melléklet'!BU26+'[2]2. melléklet'!BX26+'[2]2. melléklet'!BY26+'[2]2. melléklet'!CH26</f>
        <v>135</v>
      </c>
      <c r="AQ27" s="134">
        <f>'[2]2. melléklet'!CM26</f>
        <v>0</v>
      </c>
      <c r="AR27" s="134">
        <f>'[2]2. melléklet'!AS26</f>
        <v>0</v>
      </c>
      <c r="AS27" s="134"/>
      <c r="AT27" s="202">
        <f t="shared" si="3"/>
        <v>135</v>
      </c>
      <c r="AU27" s="134">
        <f t="shared" si="4"/>
        <v>89131</v>
      </c>
    </row>
    <row r="28" spans="1:47" s="29" customFormat="1" ht="15" customHeight="1" thickBot="1">
      <c r="A28" s="8" t="s">
        <v>108</v>
      </c>
      <c r="B28" s="24"/>
      <c r="C28" s="25"/>
      <c r="D28" s="30" t="s">
        <v>103</v>
      </c>
      <c r="E28" s="45" t="s">
        <v>104</v>
      </c>
      <c r="F28" s="33"/>
      <c r="G28" s="33"/>
      <c r="H28" s="33"/>
      <c r="I28" s="27">
        <f>'[2]2. melléklet'!L27+'[2]2. melléklet'!AD27+'[2]2. melléklet'!AT27+'[2]2. melléklet'!BD27+'[2]2. melléklet'!BF27+'[2]2. melléklet'!CK27+'[2]2. melléklet'!CL27+'[2]3. melléklet'!J27+'[2]3. melléklet'!N27+'[2]3. melléklet'!X27+'[2]3. melléklet'!Y27+'[2]4. melléklet'!J27</f>
        <v>0</v>
      </c>
      <c r="J28" s="134">
        <f>'[2]2. melléklet'!K27+'[2]2. melléklet'!AE27+'[2]2. melléklet'!AN27+'[2]2. melléklet'!AO27+'[2]2. melléklet'!BE27+'[2]4. melléklet'!L27+'[2]4. melléklet'!M27+'[2]4. melléklet'!N27+'[2]4. melléklet'!O27+'[2]4. melléklet'!P27+'[2]4. melléklet'!Q27+'[2]4. melléklet'!S27</f>
        <v>0</v>
      </c>
      <c r="K28" s="134">
        <f>'[2]2. melléklet'!AB27+'[2]2. melléklet'!AQ27+'[2]3. melléklet'!W27</f>
        <v>0</v>
      </c>
      <c r="L28" s="134">
        <f>'[2]2. melléklet'!CJ27+'[2]2. melléklet'!CN27+'[2]5. melléklet'!T27+'[2]6. melléklet'!S27+'[2]4. melléklet'!K27</f>
        <v>700</v>
      </c>
      <c r="M28" s="134">
        <f>'[2]2. melléklet'!BV27+'[2]8. melléklet'!P27</f>
        <v>0</v>
      </c>
      <c r="N28" s="134">
        <f>'[2]2. melléklet'!BH27+'[2]2. melléklet'!BI27+'[2]2. melléklet'!CX27+'[2]2. melléklet'!CY27+'[2]2. melléklet'!CZ27+'[2]2. melléklet'!DA27+'[2]2. melléklet'!DC27+'[2]2. melléklet'!DD27+'[2]2. melléklet'!DO27+'[2]2. melléklet'!DP27+'[2]2. melléklet'!DQ27+'[2]4. melléklet'!R27+'[2]7. melléklet'!M27</f>
        <v>160</v>
      </c>
      <c r="O28" s="134"/>
      <c r="P28" s="134">
        <f>'[2]2. melléklet'!DN27</f>
        <v>0</v>
      </c>
      <c r="Q28" s="134">
        <f>'[2]2. melléklet'!AR27+'[2]2. melléklet'!BC27</f>
        <v>0</v>
      </c>
      <c r="R28" s="8" t="s">
        <v>562</v>
      </c>
      <c r="S28" s="24"/>
      <c r="T28" s="25"/>
      <c r="U28" s="30" t="s">
        <v>103</v>
      </c>
      <c r="V28" s="45" t="s">
        <v>104</v>
      </c>
      <c r="W28" s="33"/>
      <c r="X28" s="33"/>
      <c r="Y28" s="136"/>
      <c r="Z28" s="134">
        <f>'[2]2. melléklet'!Z27+'[2]2. melléklet'!AA27</f>
        <v>0</v>
      </c>
      <c r="AA28" s="134">
        <f>'[2]2. melléklet'!I27+'[2]2. melléklet'!J27+'[2]2. melléklet'!M27+'[2]2. melléklet'!N27+'[2]2. melléklet'!O27+'[2]2. melléklet'!P27+'[2]2. melléklet'!AP27+'[2]3. melléklet'!I27+'[2]3. melléklet'!K27+'[2]3. melléklet'!L27+'[2]3. melléklet'!M27</f>
        <v>4050</v>
      </c>
      <c r="AB28" s="134"/>
      <c r="AC28" s="134">
        <f>'[2]2. melléklet'!AC27</f>
        <v>0</v>
      </c>
      <c r="AD28" s="134">
        <f>'[2]2. melléklet'!CO27+'[2]2. melléklet'!DE27+'[2]3. melléklet'!Z27+'[2]2. melléklet'!DB27</f>
        <v>0</v>
      </c>
      <c r="AE28" s="202">
        <f t="shared" si="1"/>
        <v>4910</v>
      </c>
      <c r="AF28" s="8" t="s">
        <v>570</v>
      </c>
      <c r="AG28" s="24"/>
      <c r="AH28" s="25"/>
      <c r="AI28" s="30" t="s">
        <v>103</v>
      </c>
      <c r="AJ28" s="45" t="s">
        <v>104</v>
      </c>
      <c r="AK28" s="33"/>
      <c r="AL28" s="33"/>
      <c r="AM28" s="136"/>
      <c r="AN28" s="134">
        <f>'[2]2. melléklet'!BW27</f>
        <v>0</v>
      </c>
      <c r="AO28" s="134">
        <f>'[2]2. melléklet'!CI27</f>
        <v>0</v>
      </c>
      <c r="AP28" s="134">
        <f>'[2]2. melléklet'!BG27+'[2]2. melléklet'!BJ27+'[2]2. melléklet'!BS27+'[2]2. melléklet'!BT27+'[2]2. melléklet'!BU27+'[2]2. melléklet'!BX27+'[2]2. melléklet'!BY27+'[2]2. melléklet'!CH27</f>
        <v>0</v>
      </c>
      <c r="AQ28" s="134">
        <f>'[2]2. melléklet'!CM27</f>
        <v>0</v>
      </c>
      <c r="AR28" s="134">
        <f>'[2]2. melléklet'!AS27</f>
        <v>0</v>
      </c>
      <c r="AS28" s="134"/>
      <c r="AT28" s="202">
        <f t="shared" si="3"/>
        <v>0</v>
      </c>
      <c r="AU28" s="134">
        <f t="shared" si="4"/>
        <v>4910</v>
      </c>
    </row>
    <row r="29" spans="1:47" s="29" customFormat="1" ht="15" customHeight="1" thickBot="1">
      <c r="A29" s="8" t="s">
        <v>111</v>
      </c>
      <c r="B29" s="24"/>
      <c r="C29" s="25"/>
      <c r="D29" s="30" t="s">
        <v>106</v>
      </c>
      <c r="E29" s="45" t="s">
        <v>107</v>
      </c>
      <c r="F29" s="33"/>
      <c r="G29" s="33"/>
      <c r="H29" s="33"/>
      <c r="I29" s="27">
        <f>'[2]2. melléklet'!L28+'[2]2. melléklet'!AD28+'[2]2. melléklet'!AT28+'[2]2. melléklet'!BD28+'[2]2. melléklet'!BF28+'[2]2. melléklet'!CK28+'[2]2. melléklet'!CL28+'[2]3. melléklet'!J28+'[2]3. melléklet'!N28+'[2]3. melléklet'!X28+'[2]3. melléklet'!Y28+'[2]4. melléklet'!J28</f>
        <v>0</v>
      </c>
      <c r="J29" s="134">
        <f>'[2]2. melléklet'!K28+'[2]2. melléklet'!AE28+'[2]2. melléklet'!AN28+'[2]2. melléklet'!AO28+'[2]2. melléklet'!BE28+'[2]4. melléklet'!L28+'[2]4. melléklet'!M28+'[2]4. melléklet'!N28+'[2]4. melléklet'!O28+'[2]4. melléklet'!P28+'[2]4. melléklet'!Q28+'[2]4. melléklet'!S28</f>
        <v>0</v>
      </c>
      <c r="K29" s="134">
        <f>'[2]2. melléklet'!AB28+'[2]2. melléklet'!AQ28+'[2]3. melléklet'!W28</f>
        <v>0</v>
      </c>
      <c r="L29" s="134">
        <f>'[2]2. melléklet'!CJ28+'[2]2. melléklet'!CN28+'[2]5. melléklet'!T28+'[2]6. melléklet'!S28+'[2]4. melléklet'!K28</f>
        <v>0</v>
      </c>
      <c r="M29" s="134">
        <f>'[2]2. melléklet'!BV28+'[2]8. melléklet'!P28</f>
        <v>0</v>
      </c>
      <c r="N29" s="134">
        <f>'[2]2. melléklet'!BH28+'[2]2. melléklet'!BI28+'[2]2. melléklet'!CX28+'[2]2. melléklet'!CY28+'[2]2. melléklet'!CZ28+'[2]2. melléklet'!DA28+'[2]2. melléklet'!DC28+'[2]2. melléklet'!DD28+'[2]2. melléklet'!DO28+'[2]2. melléklet'!DP28+'[2]2. melléklet'!DQ28+'[2]4. melléklet'!R28+'[2]7. melléklet'!M28</f>
        <v>0</v>
      </c>
      <c r="O29" s="134"/>
      <c r="P29" s="134">
        <f>'[2]2. melléklet'!DN28</f>
        <v>0</v>
      </c>
      <c r="Q29" s="134">
        <f>'[2]2. melléklet'!AR28+'[2]2. melléklet'!BC28</f>
        <v>0</v>
      </c>
      <c r="R29" s="8" t="s">
        <v>569</v>
      </c>
      <c r="S29" s="24"/>
      <c r="T29" s="25"/>
      <c r="U29" s="30" t="s">
        <v>106</v>
      </c>
      <c r="V29" s="45" t="s">
        <v>107</v>
      </c>
      <c r="W29" s="33"/>
      <c r="X29" s="33"/>
      <c r="Y29" s="136"/>
      <c r="Z29" s="134">
        <f>'[2]2. melléklet'!Z28+'[2]2. melléklet'!AA28</f>
        <v>0</v>
      </c>
      <c r="AA29" s="134">
        <f>'[2]2. melléklet'!I28+'[2]2. melléklet'!J28+'[2]2. melléklet'!M28+'[2]2. melléklet'!N28+'[2]2. melléklet'!O28+'[2]2. melléklet'!P28+'[2]2. melléklet'!AP28+'[2]3. melléklet'!I28+'[2]3. melléklet'!K28+'[2]3. melléklet'!L28+'[2]3. melléklet'!M28</f>
        <v>15035</v>
      </c>
      <c r="AB29" s="134"/>
      <c r="AC29" s="134">
        <f>'[2]2. melléklet'!AC28</f>
        <v>0</v>
      </c>
      <c r="AD29" s="134">
        <f>'[2]2. melléklet'!CO28+'[2]2. melléklet'!DE28+'[2]3. melléklet'!Z28+'[2]2. melléklet'!DB28</f>
        <v>0</v>
      </c>
      <c r="AE29" s="202">
        <f t="shared" si="1"/>
        <v>15035</v>
      </c>
      <c r="AF29" s="8" t="s">
        <v>577</v>
      </c>
      <c r="AG29" s="24"/>
      <c r="AH29" s="25"/>
      <c r="AI29" s="30" t="s">
        <v>106</v>
      </c>
      <c r="AJ29" s="45" t="s">
        <v>107</v>
      </c>
      <c r="AK29" s="33"/>
      <c r="AL29" s="33"/>
      <c r="AM29" s="136"/>
      <c r="AN29" s="134">
        <f>'[2]2. melléklet'!BW28</f>
        <v>0</v>
      </c>
      <c r="AO29" s="134">
        <f>'[2]2. melléklet'!CI28</f>
        <v>0</v>
      </c>
      <c r="AP29" s="134">
        <f>'[2]2. melléklet'!BG28+'[2]2. melléklet'!BJ28+'[2]2. melléklet'!BS28+'[2]2. melléklet'!BT28+'[2]2. melléklet'!BU28+'[2]2. melléklet'!BX28+'[2]2. melléklet'!BY28+'[2]2. melléklet'!CH28</f>
        <v>0</v>
      </c>
      <c r="AQ29" s="134">
        <f>'[2]2. melléklet'!CM28</f>
        <v>0</v>
      </c>
      <c r="AR29" s="134">
        <f>'[2]2. melléklet'!AS28</f>
        <v>0</v>
      </c>
      <c r="AS29" s="134"/>
      <c r="AT29" s="202">
        <f t="shared" si="3"/>
        <v>0</v>
      </c>
      <c r="AU29" s="134">
        <f t="shared" si="4"/>
        <v>15035</v>
      </c>
    </row>
    <row r="30" spans="1:47" s="29" customFormat="1" ht="15" customHeight="1" thickBot="1">
      <c r="A30" s="8" t="s">
        <v>114</v>
      </c>
      <c r="B30" s="24"/>
      <c r="C30" s="25"/>
      <c r="D30" s="30" t="s">
        <v>109</v>
      </c>
      <c r="E30" s="45" t="s">
        <v>110</v>
      </c>
      <c r="F30" s="33"/>
      <c r="G30" s="33"/>
      <c r="H30" s="33"/>
      <c r="I30" s="27">
        <f>'[2]2. melléklet'!L29+'[2]2. melléklet'!AD29+'[2]2. melléklet'!AT29+'[2]2. melléklet'!BD29+'[2]2. melléklet'!BF29+'[2]2. melléklet'!CK29+'[2]2. melléklet'!CL29+'[2]3. melléklet'!J29+'[2]3. melléklet'!N29+'[2]3. melléklet'!X29+'[2]3. melléklet'!Y29+'[2]4. melléklet'!J29</f>
        <v>500</v>
      </c>
      <c r="J30" s="134">
        <f>'[2]2. melléklet'!K29+'[2]2. melléklet'!AE29+'[2]2. melléklet'!AN29+'[2]2. melléklet'!AO29+'[2]2. melléklet'!BE29+'[2]4. melléklet'!L29+'[2]4. melléklet'!M29+'[2]4. melléklet'!N29+'[2]4. melléklet'!O29+'[2]4. melléklet'!P29+'[2]4. melléklet'!Q29+'[2]4. melléklet'!S29</f>
        <v>0</v>
      </c>
      <c r="K30" s="134">
        <f>'[2]2. melléklet'!AB29+'[2]2. melléklet'!AQ29+'[2]3. melléklet'!W29</f>
        <v>24</v>
      </c>
      <c r="L30" s="134">
        <f>'[2]2. melléklet'!CJ29+'[2]2. melléklet'!CN29+'[2]5. melléklet'!T29+'[2]6. melléklet'!S29+'[2]4. melléklet'!K29</f>
        <v>0</v>
      </c>
      <c r="M30" s="134">
        <f>'[2]2. melléklet'!BV29+'[2]8. melléklet'!P29</f>
        <v>0</v>
      </c>
      <c r="N30" s="134">
        <f>'[2]2. melléklet'!BH29+'[2]2. melléklet'!BI29+'[2]2. melléklet'!CX29+'[2]2. melléklet'!CY29+'[2]2. melléklet'!CZ29+'[2]2. melléklet'!DA29+'[2]2. melléklet'!DC29+'[2]2. melléklet'!DD29+'[2]2. melléklet'!DO29+'[2]2. melléklet'!DP29+'[2]2. melléklet'!DQ29+'[2]4. melléklet'!R29+'[2]7. melléklet'!M29</f>
        <v>200</v>
      </c>
      <c r="O30" s="134"/>
      <c r="P30" s="134">
        <f>'[2]2. melléklet'!DN29</f>
        <v>0</v>
      </c>
      <c r="Q30" s="134">
        <f>'[2]2. melléklet'!AR29+'[2]2. melléklet'!BC29</f>
        <v>0</v>
      </c>
      <c r="R30" s="8" t="s">
        <v>576</v>
      </c>
      <c r="S30" s="24"/>
      <c r="T30" s="25"/>
      <c r="U30" s="30" t="s">
        <v>109</v>
      </c>
      <c r="V30" s="45" t="s">
        <v>110</v>
      </c>
      <c r="W30" s="33"/>
      <c r="X30" s="33"/>
      <c r="Y30" s="136"/>
      <c r="Z30" s="134">
        <f>'[2]2. melléklet'!Z29+'[2]2. melléklet'!AA29</f>
        <v>0</v>
      </c>
      <c r="AA30" s="134">
        <f>'[2]2. melléklet'!I29+'[2]2. melléklet'!J29+'[2]2. melléklet'!M29+'[2]2. melléklet'!N29+'[2]2. melléklet'!O29+'[2]2. melléklet'!P29+'[2]2. melléklet'!AP29+'[2]3. melléklet'!I29+'[2]3. melléklet'!K29+'[2]3. melléklet'!L29+'[2]3. melléklet'!M29</f>
        <v>500</v>
      </c>
      <c r="AB30" s="134"/>
      <c r="AC30" s="134">
        <f>'[2]2. melléklet'!AC29</f>
        <v>0</v>
      </c>
      <c r="AD30" s="134">
        <f>'[2]2. melléklet'!CO29+'[2]2. melléklet'!DE29+'[2]3. melléklet'!Z29+'[2]2. melléklet'!DB29</f>
        <v>30</v>
      </c>
      <c r="AE30" s="202">
        <f t="shared" si="1"/>
        <v>1254</v>
      </c>
      <c r="AF30" s="8" t="s">
        <v>584</v>
      </c>
      <c r="AG30" s="24"/>
      <c r="AH30" s="25"/>
      <c r="AI30" s="30" t="s">
        <v>109</v>
      </c>
      <c r="AJ30" s="45" t="s">
        <v>110</v>
      </c>
      <c r="AK30" s="33"/>
      <c r="AL30" s="33"/>
      <c r="AM30" s="136"/>
      <c r="AN30" s="134">
        <f>'[2]2. melléklet'!BW29</f>
        <v>0</v>
      </c>
      <c r="AO30" s="134">
        <f>'[2]2. melléklet'!CI29</f>
        <v>0</v>
      </c>
      <c r="AP30" s="134">
        <f>'[2]2. melléklet'!BG29+'[2]2. melléklet'!BJ29+'[2]2. melléklet'!BS29+'[2]2. melléklet'!BT29+'[2]2. melléklet'!BU29+'[2]2. melléklet'!BX29+'[2]2. melléklet'!BY29+'[2]2. melléklet'!CH29</f>
        <v>0</v>
      </c>
      <c r="AQ30" s="134">
        <f>'[2]2. melléklet'!CM29</f>
        <v>0</v>
      </c>
      <c r="AR30" s="134">
        <f>'[2]2. melléklet'!AS29</f>
        <v>0</v>
      </c>
      <c r="AS30" s="134"/>
      <c r="AT30" s="202">
        <f t="shared" si="3"/>
        <v>0</v>
      </c>
      <c r="AU30" s="134">
        <f t="shared" si="4"/>
        <v>1254</v>
      </c>
    </row>
    <row r="31" spans="1:47" s="17" customFormat="1" ht="15" customHeight="1" thickBot="1">
      <c r="A31" s="8" t="s">
        <v>117</v>
      </c>
      <c r="B31" s="18"/>
      <c r="C31" s="19" t="s">
        <v>112</v>
      </c>
      <c r="D31" s="20" t="s">
        <v>113</v>
      </c>
      <c r="E31" s="21"/>
      <c r="F31" s="36"/>
      <c r="G31" s="36"/>
      <c r="H31" s="36"/>
      <c r="I31" s="37">
        <f>SUM(I32:I33)</f>
        <v>0</v>
      </c>
      <c r="J31" s="37">
        <f aca="true" t="shared" si="11" ref="J31:Q31">SUM(J32:J33)</f>
        <v>0</v>
      </c>
      <c r="K31" s="37">
        <f>SUM(K32:K33)</f>
        <v>0</v>
      </c>
      <c r="L31" s="37">
        <f t="shared" si="11"/>
        <v>0</v>
      </c>
      <c r="M31" s="37">
        <f t="shared" si="11"/>
        <v>0</v>
      </c>
      <c r="N31" s="37">
        <f t="shared" si="11"/>
        <v>0</v>
      </c>
      <c r="O31" s="37">
        <f t="shared" si="11"/>
        <v>0</v>
      </c>
      <c r="P31" s="37">
        <f t="shared" si="11"/>
        <v>0</v>
      </c>
      <c r="Q31" s="37">
        <f t="shared" si="11"/>
        <v>0</v>
      </c>
      <c r="R31" s="8" t="s">
        <v>583</v>
      </c>
      <c r="S31" s="18"/>
      <c r="T31" s="19" t="s">
        <v>112</v>
      </c>
      <c r="U31" s="20" t="s">
        <v>113</v>
      </c>
      <c r="V31" s="21"/>
      <c r="W31" s="36"/>
      <c r="X31" s="36"/>
      <c r="Y31" s="138"/>
      <c r="Z31" s="137">
        <f>SUM(Z32:Z33)</f>
        <v>0</v>
      </c>
      <c r="AA31" s="137">
        <f>SUM(AA32:AA33)</f>
        <v>5136</v>
      </c>
      <c r="AB31" s="137">
        <f>SUM(AB32:AB33)</f>
        <v>0</v>
      </c>
      <c r="AC31" s="137">
        <f>SUM(AC32:AC33)</f>
        <v>0</v>
      </c>
      <c r="AD31" s="137">
        <f>SUM(AD32:AD33)</f>
        <v>0</v>
      </c>
      <c r="AE31" s="201">
        <f t="shared" si="1"/>
        <v>5136</v>
      </c>
      <c r="AF31" s="8" t="s">
        <v>591</v>
      </c>
      <c r="AG31" s="18"/>
      <c r="AH31" s="19" t="s">
        <v>112</v>
      </c>
      <c r="AI31" s="20" t="s">
        <v>113</v>
      </c>
      <c r="AJ31" s="21"/>
      <c r="AK31" s="36"/>
      <c r="AL31" s="36"/>
      <c r="AM31" s="138"/>
      <c r="AN31" s="37">
        <f aca="true" t="shared" si="12" ref="AN31:AS31">SUM(AN32:AN33)</f>
        <v>0</v>
      </c>
      <c r="AO31" s="137">
        <f t="shared" si="12"/>
        <v>0</v>
      </c>
      <c r="AP31" s="137">
        <f t="shared" si="12"/>
        <v>0</v>
      </c>
      <c r="AQ31" s="137">
        <f t="shared" si="12"/>
        <v>0</v>
      </c>
      <c r="AR31" s="137">
        <f t="shared" si="12"/>
        <v>0</v>
      </c>
      <c r="AS31" s="137">
        <f t="shared" si="12"/>
        <v>0</v>
      </c>
      <c r="AT31" s="201">
        <f t="shared" si="3"/>
        <v>0</v>
      </c>
      <c r="AU31" s="137">
        <f t="shared" si="4"/>
        <v>5136</v>
      </c>
    </row>
    <row r="32" spans="1:47" s="50" customFormat="1" ht="15" customHeight="1" thickBot="1">
      <c r="A32" s="8" t="s">
        <v>120</v>
      </c>
      <c r="B32" s="46"/>
      <c r="C32" s="47"/>
      <c r="D32" s="26" t="s">
        <v>115</v>
      </c>
      <c r="E32" s="45" t="s">
        <v>116</v>
      </c>
      <c r="F32" s="48"/>
      <c r="G32" s="49"/>
      <c r="H32" s="49"/>
      <c r="I32" s="27">
        <f>'[2]2. melléklet'!L31+'[2]2. melléklet'!AD31+'[2]2. melléklet'!AT31+'[2]2. melléklet'!BD31+'[2]2. melléklet'!BF31+'[2]2. melléklet'!CK31+'[2]2. melléklet'!CL31+'[2]3. melléklet'!J31+'[2]3. melléklet'!N31+'[2]3. melléklet'!X31+'[2]3. melléklet'!Y31+'[2]4. melléklet'!J31</f>
        <v>0</v>
      </c>
      <c r="J32" s="134">
        <f>'[2]2. melléklet'!K31+'[2]2. melléklet'!AE31+'[2]2. melléklet'!AN31+'[2]2. melléklet'!AO31+'[2]2. melléklet'!BE31+'[2]4. melléklet'!L31+'[2]4. melléklet'!M31+'[2]4. melléklet'!N31+'[2]4. melléklet'!O31+'[2]4. melléklet'!P31+'[2]4. melléklet'!Q31+'[2]4. melléklet'!S31</f>
        <v>0</v>
      </c>
      <c r="K32" s="134">
        <f>'[2]2. melléklet'!AB31+'[2]2. melléklet'!AQ31+'[2]3. melléklet'!W31</f>
        <v>0</v>
      </c>
      <c r="L32" s="134">
        <f>'[2]2. melléklet'!CJ31+'[2]2. melléklet'!CN31+'[2]5. melléklet'!T31+'[2]6. melléklet'!S31+'[2]4. melléklet'!K31</f>
        <v>0</v>
      </c>
      <c r="M32" s="134">
        <f>'[2]2. melléklet'!BV31+'[2]8. melléklet'!P31</f>
        <v>0</v>
      </c>
      <c r="N32" s="134">
        <f>'[2]2. melléklet'!BH31+'[2]2. melléklet'!BI31+'[2]2. melléklet'!CX31+'[2]2. melléklet'!CY31+'[2]2. melléklet'!CZ31+'[2]2. melléklet'!DA31+'[2]2. melléklet'!DC31+'[2]2. melléklet'!DD31+'[2]2. melléklet'!DO31+'[2]2. melléklet'!DP31+'[2]2. melléklet'!DQ31+'[2]4. melléklet'!R31+'[2]7. melléklet'!M31</f>
        <v>0</v>
      </c>
      <c r="O32" s="134"/>
      <c r="P32" s="134">
        <f>'[2]2. melléklet'!DN31</f>
        <v>0</v>
      </c>
      <c r="Q32" s="134">
        <f>'[2]2. melléklet'!AR31+'[2]2. melléklet'!BC31</f>
        <v>0</v>
      </c>
      <c r="R32" s="8" t="s">
        <v>590</v>
      </c>
      <c r="S32" s="46"/>
      <c r="T32" s="47"/>
      <c r="U32" s="26" t="s">
        <v>115</v>
      </c>
      <c r="V32" s="45" t="s">
        <v>116</v>
      </c>
      <c r="W32" s="48"/>
      <c r="X32" s="49"/>
      <c r="Y32" s="141"/>
      <c r="Z32" s="134">
        <f>'[2]2. melléklet'!Z31+'[2]2. melléklet'!AA31</f>
        <v>0</v>
      </c>
      <c r="AA32" s="134">
        <f>'[2]2. melléklet'!I31+'[2]2. melléklet'!J31+'[2]2. melléklet'!M31+'[2]2. melléklet'!N31+'[2]2. melléklet'!O31+'[2]2. melléklet'!P31+'[2]2. melléklet'!AP31+'[2]3. melléklet'!I31+'[2]3. melléklet'!K31+'[2]3. melléklet'!L31+'[2]3. melléklet'!M31</f>
        <v>0</v>
      </c>
      <c r="AB32" s="134"/>
      <c r="AC32" s="134">
        <f>'[2]2. melléklet'!AC31</f>
        <v>0</v>
      </c>
      <c r="AD32" s="134">
        <f>'[2]2. melléklet'!CO31+'[2]2. melléklet'!DE31+'[2]3. melléklet'!Z31+'[2]2. melléklet'!DB31</f>
        <v>0</v>
      </c>
      <c r="AE32" s="202">
        <f t="shared" si="1"/>
        <v>0</v>
      </c>
      <c r="AF32" s="8" t="s">
        <v>598</v>
      </c>
      <c r="AG32" s="46"/>
      <c r="AH32" s="47"/>
      <c r="AI32" s="26" t="s">
        <v>115</v>
      </c>
      <c r="AJ32" s="45" t="s">
        <v>116</v>
      </c>
      <c r="AK32" s="48"/>
      <c r="AL32" s="49"/>
      <c r="AM32" s="141"/>
      <c r="AN32" s="134">
        <f>'[2]2. melléklet'!BW31</f>
        <v>0</v>
      </c>
      <c r="AO32" s="134">
        <f>'[2]2. melléklet'!CI31</f>
        <v>0</v>
      </c>
      <c r="AP32" s="134">
        <f>'[2]2. melléklet'!BG31+'[2]2. melléklet'!BJ31+'[2]2. melléklet'!BS31+'[2]2. melléklet'!BT31+'[2]2. melléklet'!BU31+'[2]2. melléklet'!BX31+'[2]2. melléklet'!BY31+'[2]2. melléklet'!CH31</f>
        <v>0</v>
      </c>
      <c r="AQ32" s="134">
        <f>'[2]2. melléklet'!CM31</f>
        <v>0</v>
      </c>
      <c r="AR32" s="134">
        <f>'[2]2. melléklet'!AS31</f>
        <v>0</v>
      </c>
      <c r="AS32" s="134"/>
      <c r="AT32" s="202">
        <f t="shared" si="3"/>
        <v>0</v>
      </c>
      <c r="AU32" s="134">
        <f t="shared" si="4"/>
        <v>0</v>
      </c>
    </row>
    <row r="33" spans="1:47" s="50" customFormat="1" ht="15" customHeight="1" thickBot="1">
      <c r="A33" s="8" t="s">
        <v>123</v>
      </c>
      <c r="B33" s="46"/>
      <c r="C33" s="47"/>
      <c r="D33" s="26" t="s">
        <v>118</v>
      </c>
      <c r="E33" s="45" t="s">
        <v>119</v>
      </c>
      <c r="F33" s="48"/>
      <c r="G33" s="49"/>
      <c r="H33" s="49"/>
      <c r="I33" s="27">
        <f>'[2]2. melléklet'!L32+'[2]2. melléklet'!AD32+'[2]2. melléklet'!AT32+'[2]2. melléklet'!BD32+'[2]2. melléklet'!BF32+'[2]2. melléklet'!CK32+'[2]2. melléklet'!CL32+'[2]3. melléklet'!J32+'[2]3. melléklet'!N32+'[2]3. melléklet'!X32+'[2]3. melléklet'!Y32+'[2]4. melléklet'!J32</f>
        <v>0</v>
      </c>
      <c r="J33" s="134">
        <f>'[2]2. melléklet'!K32+'[2]2. melléklet'!AE32+'[2]2. melléklet'!AN32+'[2]2. melléklet'!AO32+'[2]2. melléklet'!BE32+'[2]4. melléklet'!L32+'[2]4. melléklet'!M32+'[2]4. melléklet'!N32+'[2]4. melléklet'!O32+'[2]4. melléklet'!P32+'[2]4. melléklet'!Q32+'[2]4. melléklet'!S32</f>
        <v>0</v>
      </c>
      <c r="K33" s="134">
        <f>'[2]2. melléklet'!AB32+'[2]2. melléklet'!AQ32+'[2]3. melléklet'!W32</f>
        <v>0</v>
      </c>
      <c r="L33" s="134">
        <f>'[2]2. melléklet'!CJ32+'[2]2. melléklet'!CN32+'[2]5. melléklet'!T32+'[2]6. melléklet'!S32+'[2]4. melléklet'!K32</f>
        <v>0</v>
      </c>
      <c r="M33" s="134">
        <f>'[2]2. melléklet'!BV32+'[2]8. melléklet'!P32</f>
        <v>0</v>
      </c>
      <c r="N33" s="134">
        <f>'[2]2. melléklet'!BH32+'[2]2. melléklet'!BI32+'[2]2. melléklet'!CX32+'[2]2. melléklet'!CY32+'[2]2. melléklet'!CZ32+'[2]2. melléklet'!DA32+'[2]2. melléklet'!DC32+'[2]2. melléklet'!DD32+'[2]2. melléklet'!DO32+'[2]2. melléklet'!DP32+'[2]2. melléklet'!DQ32+'[2]4. melléklet'!R32+'[2]7. melléklet'!M32</f>
        <v>0</v>
      </c>
      <c r="O33" s="134"/>
      <c r="P33" s="134">
        <f>'[2]2. melléklet'!DN32</f>
        <v>0</v>
      </c>
      <c r="Q33" s="134">
        <f>'[2]2. melléklet'!AR32+'[2]2. melléklet'!BC32</f>
        <v>0</v>
      </c>
      <c r="R33" s="8" t="s">
        <v>597</v>
      </c>
      <c r="S33" s="46"/>
      <c r="T33" s="47"/>
      <c r="U33" s="26" t="s">
        <v>118</v>
      </c>
      <c r="V33" s="45" t="s">
        <v>119</v>
      </c>
      <c r="W33" s="48"/>
      <c r="X33" s="49"/>
      <c r="Y33" s="141"/>
      <c r="Z33" s="134">
        <f>'[2]2. melléklet'!Z32+'[2]2. melléklet'!AA32</f>
        <v>0</v>
      </c>
      <c r="AA33" s="134">
        <f>'[2]2. melléklet'!I32+'[2]2. melléklet'!J32+'[2]2. melléklet'!M32+'[2]2. melléklet'!N32+'[2]2. melléklet'!O32+'[2]2. melléklet'!P32+'[2]2. melléklet'!AP32+'[2]3. melléklet'!I32+'[2]3. melléklet'!K32+'[2]3. melléklet'!L32+'[2]3. melléklet'!M32</f>
        <v>5136</v>
      </c>
      <c r="AB33" s="134"/>
      <c r="AC33" s="134">
        <f>'[2]2. melléklet'!AC32</f>
        <v>0</v>
      </c>
      <c r="AD33" s="134">
        <f>'[2]2. melléklet'!CO32+'[2]2. melléklet'!DE32+'[2]3. melléklet'!Z32+'[2]2. melléklet'!DB32</f>
        <v>0</v>
      </c>
      <c r="AE33" s="202">
        <f t="shared" si="1"/>
        <v>5136</v>
      </c>
      <c r="AF33" s="8" t="s">
        <v>605</v>
      </c>
      <c r="AG33" s="46"/>
      <c r="AH33" s="47"/>
      <c r="AI33" s="26" t="s">
        <v>118</v>
      </c>
      <c r="AJ33" s="45" t="s">
        <v>119</v>
      </c>
      <c r="AK33" s="48"/>
      <c r="AL33" s="49"/>
      <c r="AM33" s="141"/>
      <c r="AN33" s="134">
        <f>'[2]2. melléklet'!BW32</f>
        <v>0</v>
      </c>
      <c r="AO33" s="134">
        <f>'[2]2. melléklet'!CI32</f>
        <v>0</v>
      </c>
      <c r="AP33" s="134">
        <f>'[2]2. melléklet'!BG32+'[2]2. melléklet'!BJ32+'[2]2. melléklet'!BS32+'[2]2. melléklet'!BT32+'[2]2. melléklet'!BU32+'[2]2. melléklet'!BX32+'[2]2. melléklet'!BY32+'[2]2. melléklet'!CH32</f>
        <v>0</v>
      </c>
      <c r="AQ33" s="134">
        <f>'[2]2. melléklet'!CM32</f>
        <v>0</v>
      </c>
      <c r="AR33" s="134">
        <f>'[2]2. melléklet'!AS32</f>
        <v>0</v>
      </c>
      <c r="AS33" s="134"/>
      <c r="AT33" s="202">
        <f t="shared" si="3"/>
        <v>0</v>
      </c>
      <c r="AU33" s="134">
        <f t="shared" si="4"/>
        <v>5136</v>
      </c>
    </row>
    <row r="34" spans="1:47" s="17" customFormat="1" ht="15" customHeight="1" thickBot="1">
      <c r="A34" s="8" t="s">
        <v>126</v>
      </c>
      <c r="B34" s="12" t="s">
        <v>121</v>
      </c>
      <c r="C34" s="13" t="s">
        <v>122</v>
      </c>
      <c r="D34" s="13"/>
      <c r="E34" s="13"/>
      <c r="F34" s="13"/>
      <c r="G34" s="13"/>
      <c r="H34" s="13"/>
      <c r="I34" s="15">
        <f>SUM(I35,I38,I41)</f>
        <v>21308</v>
      </c>
      <c r="J34" s="15">
        <f aca="true" t="shared" si="13" ref="J34:Q34">SUM(J35,J38,J41)</f>
        <v>9327</v>
      </c>
      <c r="K34" s="15">
        <f>SUM(K35,K38,K41)</f>
        <v>0</v>
      </c>
      <c r="L34" s="15">
        <f t="shared" si="13"/>
        <v>0</v>
      </c>
      <c r="M34" s="15">
        <f t="shared" si="13"/>
        <v>0</v>
      </c>
      <c r="N34" s="15">
        <f t="shared" si="13"/>
        <v>0</v>
      </c>
      <c r="O34" s="15">
        <f t="shared" si="13"/>
        <v>0</v>
      </c>
      <c r="P34" s="15">
        <f t="shared" si="13"/>
        <v>0</v>
      </c>
      <c r="Q34" s="15">
        <f t="shared" si="13"/>
        <v>29646</v>
      </c>
      <c r="R34" s="8" t="s">
        <v>604</v>
      </c>
      <c r="S34" s="12" t="s">
        <v>121</v>
      </c>
      <c r="T34" s="13" t="s">
        <v>122</v>
      </c>
      <c r="U34" s="13"/>
      <c r="V34" s="13"/>
      <c r="W34" s="13"/>
      <c r="X34" s="13"/>
      <c r="Y34" s="142"/>
      <c r="Z34" s="130">
        <f>SUM(Z35,Z38,Z41)</f>
        <v>0</v>
      </c>
      <c r="AA34" s="130">
        <f>SUM(AA35,AA38,AA41)</f>
        <v>9000</v>
      </c>
      <c r="AB34" s="130">
        <f>SUM(AB35,AB38,AB41)</f>
        <v>0</v>
      </c>
      <c r="AC34" s="130">
        <f>SUM(AC35,AC38,AC41)</f>
        <v>0</v>
      </c>
      <c r="AD34" s="130">
        <f>SUM(AD35,AD38,AD41)</f>
        <v>0</v>
      </c>
      <c r="AE34" s="201">
        <f t="shared" si="1"/>
        <v>69281</v>
      </c>
      <c r="AF34" s="8" t="s">
        <v>612</v>
      </c>
      <c r="AG34" s="12" t="s">
        <v>121</v>
      </c>
      <c r="AH34" s="13" t="s">
        <v>122</v>
      </c>
      <c r="AI34" s="13"/>
      <c r="AJ34" s="13"/>
      <c r="AK34" s="13"/>
      <c r="AL34" s="13"/>
      <c r="AM34" s="142"/>
      <c r="AN34" s="15">
        <f aca="true" t="shared" si="14" ref="AN34:AS34">SUM(AN35,AN38,AN41)</f>
        <v>0</v>
      </c>
      <c r="AO34" s="130">
        <f t="shared" si="14"/>
        <v>0</v>
      </c>
      <c r="AP34" s="130">
        <f t="shared" si="14"/>
        <v>24907</v>
      </c>
      <c r="AQ34" s="130">
        <f t="shared" si="14"/>
        <v>0</v>
      </c>
      <c r="AR34" s="130">
        <f t="shared" si="14"/>
        <v>4960</v>
      </c>
      <c r="AS34" s="130">
        <f t="shared" si="14"/>
        <v>0</v>
      </c>
      <c r="AT34" s="201">
        <f t="shared" si="3"/>
        <v>29867</v>
      </c>
      <c r="AU34" s="130">
        <f t="shared" si="4"/>
        <v>99148</v>
      </c>
    </row>
    <row r="35" spans="1:47" s="17" customFormat="1" ht="15" customHeight="1" thickBot="1">
      <c r="A35" s="8" t="s">
        <v>129</v>
      </c>
      <c r="B35" s="18"/>
      <c r="C35" s="51" t="s">
        <v>124</v>
      </c>
      <c r="D35" s="52" t="s">
        <v>125</v>
      </c>
      <c r="E35" s="20"/>
      <c r="F35" s="21"/>
      <c r="G35" s="21"/>
      <c r="H35" s="21"/>
      <c r="I35" s="22">
        <f>SUM(I36:I37)</f>
        <v>6515</v>
      </c>
      <c r="J35" s="22">
        <f aca="true" t="shared" si="15" ref="J35:Q35">SUM(J36:J37)</f>
        <v>9127</v>
      </c>
      <c r="K35" s="22">
        <f>SUM(K36:K37)</f>
        <v>0</v>
      </c>
      <c r="L35" s="22">
        <f t="shared" si="15"/>
        <v>0</v>
      </c>
      <c r="M35" s="22">
        <f t="shared" si="15"/>
        <v>0</v>
      </c>
      <c r="N35" s="22">
        <f t="shared" si="15"/>
        <v>0</v>
      </c>
      <c r="O35" s="22">
        <f t="shared" si="15"/>
        <v>0</v>
      </c>
      <c r="P35" s="22">
        <f t="shared" si="15"/>
        <v>0</v>
      </c>
      <c r="Q35" s="22">
        <f t="shared" si="15"/>
        <v>0</v>
      </c>
      <c r="R35" s="8" t="s">
        <v>611</v>
      </c>
      <c r="S35" s="18"/>
      <c r="T35" s="51" t="s">
        <v>124</v>
      </c>
      <c r="U35" s="52" t="s">
        <v>125</v>
      </c>
      <c r="V35" s="20"/>
      <c r="W35" s="21"/>
      <c r="X35" s="21"/>
      <c r="Y35" s="133"/>
      <c r="Z35" s="132">
        <f>SUM(Z36:Z37)</f>
        <v>0</v>
      </c>
      <c r="AA35" s="132">
        <f>SUM(AA36:AA37)</f>
        <v>9000</v>
      </c>
      <c r="AB35" s="132">
        <f>SUM(AB36:AB37)</f>
        <v>0</v>
      </c>
      <c r="AC35" s="132">
        <f>SUM(AC36:AC37)</f>
        <v>0</v>
      </c>
      <c r="AD35" s="132">
        <f>SUM(AD36:AD37)</f>
        <v>0</v>
      </c>
      <c r="AE35" s="201">
        <f t="shared" si="1"/>
        <v>24642</v>
      </c>
      <c r="AF35" s="8" t="s">
        <v>619</v>
      </c>
      <c r="AG35" s="18"/>
      <c r="AH35" s="51" t="s">
        <v>124</v>
      </c>
      <c r="AI35" s="52" t="s">
        <v>125</v>
      </c>
      <c r="AJ35" s="20"/>
      <c r="AK35" s="21"/>
      <c r="AL35" s="21"/>
      <c r="AM35" s="133"/>
      <c r="AN35" s="22">
        <f aca="true" t="shared" si="16" ref="AN35:AS35">SUM(AN36:AN37)</f>
        <v>0</v>
      </c>
      <c r="AO35" s="132">
        <f t="shared" si="16"/>
        <v>0</v>
      </c>
      <c r="AP35" s="132">
        <f t="shared" si="16"/>
        <v>0</v>
      </c>
      <c r="AQ35" s="132">
        <f t="shared" si="16"/>
        <v>0</v>
      </c>
      <c r="AR35" s="132">
        <f t="shared" si="16"/>
        <v>0</v>
      </c>
      <c r="AS35" s="132">
        <f t="shared" si="16"/>
        <v>0</v>
      </c>
      <c r="AT35" s="201">
        <f t="shared" si="3"/>
        <v>0</v>
      </c>
      <c r="AU35" s="132">
        <f t="shared" si="4"/>
        <v>24642</v>
      </c>
    </row>
    <row r="36" spans="1:47" s="29" customFormat="1" ht="15" customHeight="1" thickBot="1">
      <c r="A36" s="8" t="s">
        <v>132</v>
      </c>
      <c r="B36" s="24"/>
      <c r="C36" s="25"/>
      <c r="D36" s="26" t="s">
        <v>127</v>
      </c>
      <c r="E36" s="33" t="s">
        <v>128</v>
      </c>
      <c r="F36" s="33"/>
      <c r="G36" s="33"/>
      <c r="H36" s="33"/>
      <c r="I36" s="27">
        <f>'[2]2. melléklet'!L35+'[2]2. melléklet'!AD35+'[2]2. melléklet'!AT35+'[2]2. melléklet'!BD35+'[2]2. melléklet'!BF35+'[2]2. melléklet'!CK35+'[2]2. melléklet'!CL35+'[2]3. melléklet'!J35+'[2]3. melléklet'!N35+'[2]3. melléklet'!X35+'[2]3. melléklet'!Y35+'[2]4. melléklet'!J35</f>
        <v>0</v>
      </c>
      <c r="J36" s="134">
        <f>'[2]2. melléklet'!K35+'[2]2. melléklet'!AE35+'[2]2. melléklet'!AN35+'[2]2. melléklet'!AO35+'[2]2. melléklet'!BE35+'[2]4. melléklet'!L35+'[2]4. melléklet'!M35+'[2]4. melléklet'!N35+'[2]4. melléklet'!O35+'[2]4. melléklet'!P35+'[2]4. melléklet'!Q35+'[2]4. melléklet'!S35</f>
        <v>9127</v>
      </c>
      <c r="K36" s="134">
        <f>'[2]2. melléklet'!AB35+'[2]2. melléklet'!AQ35+'[2]3. melléklet'!W35</f>
        <v>0</v>
      </c>
      <c r="L36" s="134">
        <f>'[2]2. melléklet'!CJ35+'[2]2. melléklet'!CN35+'[2]5. melléklet'!T35+'[2]6. melléklet'!S35+'[2]4. melléklet'!K35</f>
        <v>0</v>
      </c>
      <c r="M36" s="134">
        <f>'[2]2. melléklet'!BV35+'[2]8. melléklet'!P35</f>
        <v>0</v>
      </c>
      <c r="N36" s="134">
        <f>'[2]2. melléklet'!BH35+'[2]2. melléklet'!BI35+'[2]2. melléklet'!CX35+'[2]2. melléklet'!CY35+'[2]2. melléklet'!CZ35+'[2]2. melléklet'!DA35+'[2]2. melléklet'!DC35+'[2]2. melléklet'!DD35+'[2]2. melléklet'!DO35+'[2]2. melléklet'!DP35+'[2]2. melléklet'!DQ35+'[2]4. melléklet'!R35+'[2]7. melléklet'!M35</f>
        <v>0</v>
      </c>
      <c r="O36" s="134"/>
      <c r="P36" s="134">
        <f>'[2]2. melléklet'!DN35</f>
        <v>0</v>
      </c>
      <c r="Q36" s="134">
        <f>'[2]2. melléklet'!AR35+'[2]2. melléklet'!BC35</f>
        <v>0</v>
      </c>
      <c r="R36" s="8" t="s">
        <v>618</v>
      </c>
      <c r="S36" s="24"/>
      <c r="T36" s="25"/>
      <c r="U36" s="26" t="s">
        <v>127</v>
      </c>
      <c r="V36" s="33" t="s">
        <v>128</v>
      </c>
      <c r="W36" s="33"/>
      <c r="X36" s="33"/>
      <c r="Y36" s="136"/>
      <c r="Z36" s="134">
        <f>'[2]2. melléklet'!Z35+'[2]2. melléklet'!AA35</f>
        <v>0</v>
      </c>
      <c r="AA36" s="134">
        <f>'[2]2. melléklet'!I35+'[2]2. melléklet'!J35+'[2]2. melléklet'!M35+'[2]2. melléklet'!N35+'[2]2. melléklet'!O35+'[2]2. melléklet'!P35+'[2]2. melléklet'!AP35+'[2]3. melléklet'!I35+'[2]3. melléklet'!K35+'[2]3. melléklet'!L35+'[2]3. melléklet'!M35</f>
        <v>0</v>
      </c>
      <c r="AB36" s="134"/>
      <c r="AC36" s="134">
        <f>'[2]2. melléklet'!AC35</f>
        <v>0</v>
      </c>
      <c r="AD36" s="134">
        <f>'[2]2. melléklet'!CO35+'[2]2. melléklet'!DE35+'[2]3. melléklet'!Z35+'[2]2. melléklet'!DB35</f>
        <v>0</v>
      </c>
      <c r="AE36" s="202">
        <f t="shared" si="1"/>
        <v>9127</v>
      </c>
      <c r="AF36" s="8" t="s">
        <v>626</v>
      </c>
      <c r="AG36" s="24"/>
      <c r="AH36" s="25"/>
      <c r="AI36" s="26" t="s">
        <v>127</v>
      </c>
      <c r="AJ36" s="33" t="s">
        <v>128</v>
      </c>
      <c r="AK36" s="33"/>
      <c r="AL36" s="33"/>
      <c r="AM36" s="136"/>
      <c r="AN36" s="134">
        <f>'[2]2. melléklet'!BW35</f>
        <v>0</v>
      </c>
      <c r="AO36" s="134">
        <f>'[2]2. melléklet'!CI35</f>
        <v>0</v>
      </c>
      <c r="AP36" s="134">
        <f>'[2]2. melléklet'!BG35+'[2]2. melléklet'!BJ35+'[2]2. melléklet'!BS35+'[2]2. melléklet'!BT35+'[2]2. melléklet'!BU35+'[2]2. melléklet'!BX35+'[2]2. melléklet'!BY35+'[2]2. melléklet'!CH35</f>
        <v>0</v>
      </c>
      <c r="AQ36" s="134">
        <f>'[2]2. melléklet'!CM35</f>
        <v>0</v>
      </c>
      <c r="AR36" s="134">
        <f>'[2]2. melléklet'!AS35</f>
        <v>0</v>
      </c>
      <c r="AS36" s="134"/>
      <c r="AT36" s="202">
        <f t="shared" si="3"/>
        <v>0</v>
      </c>
      <c r="AU36" s="134">
        <f t="shared" si="4"/>
        <v>9127</v>
      </c>
    </row>
    <row r="37" spans="1:47" s="29" customFormat="1" ht="15" customHeight="1" thickBot="1">
      <c r="A37" s="8" t="s">
        <v>134</v>
      </c>
      <c r="B37" s="24"/>
      <c r="C37" s="26"/>
      <c r="D37" s="26" t="s">
        <v>130</v>
      </c>
      <c r="E37" s="33" t="s">
        <v>131</v>
      </c>
      <c r="F37" s="34"/>
      <c r="G37" s="34"/>
      <c r="H37" s="33"/>
      <c r="I37" s="27">
        <f>'[2]2. melléklet'!L36+'[2]2. melléklet'!AD36+'[2]2. melléklet'!AT36+'[2]2. melléklet'!BD36+'[2]2. melléklet'!BF36+'[2]2. melléklet'!CK36+'[2]2. melléklet'!CL36+'[2]3. melléklet'!J36+'[2]3. melléklet'!N36+'[2]3. melléklet'!X36+'[2]3. melléklet'!Y36+'[2]4. melléklet'!J36</f>
        <v>6515</v>
      </c>
      <c r="J37" s="134">
        <f>'[2]2. melléklet'!K36+'[2]2. melléklet'!AE36+'[2]2. melléklet'!AN36+'[2]2. melléklet'!AO36+'[2]2. melléklet'!BE36+'[2]4. melléklet'!L36+'[2]4. melléklet'!M36+'[2]4. melléklet'!N36+'[2]4. melléklet'!O36+'[2]4. melléklet'!P36+'[2]4. melléklet'!Q36+'[2]4. melléklet'!S36</f>
        <v>0</v>
      </c>
      <c r="K37" s="134">
        <f>'[2]2. melléklet'!AB36+'[2]2. melléklet'!AQ36+'[2]3. melléklet'!W36</f>
        <v>0</v>
      </c>
      <c r="L37" s="134">
        <f>'[2]2. melléklet'!CJ36+'[2]2. melléklet'!CN36+'[2]5. melléklet'!T36+'[2]6. melléklet'!S36+'[2]4. melléklet'!K36</f>
        <v>0</v>
      </c>
      <c r="M37" s="134">
        <f>'[2]2. melléklet'!BV36+'[2]8. melléklet'!P36</f>
        <v>0</v>
      </c>
      <c r="N37" s="134">
        <f>'[2]2. melléklet'!BH36+'[2]2. melléklet'!BI36+'[2]2. melléklet'!CX36+'[2]2. melléklet'!CY36+'[2]2. melléklet'!CZ36+'[2]2. melléklet'!DA36+'[2]2. melléklet'!DC36+'[2]2. melléklet'!DD36+'[2]2. melléklet'!DO36+'[2]2. melléklet'!DP36+'[2]2. melléklet'!DQ36+'[2]4. melléklet'!R36+'[2]7. melléklet'!M36</f>
        <v>0</v>
      </c>
      <c r="O37" s="134"/>
      <c r="P37" s="134">
        <f>'[2]2. melléklet'!DN36</f>
        <v>0</v>
      </c>
      <c r="Q37" s="134">
        <f>'[2]2. melléklet'!AR36+'[2]2. melléklet'!BC36</f>
        <v>0</v>
      </c>
      <c r="R37" s="8" t="s">
        <v>625</v>
      </c>
      <c r="S37" s="24"/>
      <c r="T37" s="26"/>
      <c r="U37" s="26" t="s">
        <v>130</v>
      </c>
      <c r="V37" s="33" t="s">
        <v>131</v>
      </c>
      <c r="W37" s="34"/>
      <c r="X37" s="34"/>
      <c r="Y37" s="136"/>
      <c r="Z37" s="134">
        <f>'[2]2. melléklet'!Z36+'[2]2. melléklet'!AA36</f>
        <v>0</v>
      </c>
      <c r="AA37" s="134">
        <v>9000</v>
      </c>
      <c r="AB37" s="134"/>
      <c r="AC37" s="134">
        <f>'[2]2. melléklet'!AC36</f>
        <v>0</v>
      </c>
      <c r="AD37" s="134">
        <f>'[2]2. melléklet'!CO36+'[2]2. melléklet'!DE36+'[2]3. melléklet'!Z36+'[2]2. melléklet'!DB36</f>
        <v>0</v>
      </c>
      <c r="AE37" s="202">
        <f t="shared" si="1"/>
        <v>15515</v>
      </c>
      <c r="AF37" s="8" t="s">
        <v>633</v>
      </c>
      <c r="AG37" s="24"/>
      <c r="AH37" s="26"/>
      <c r="AI37" s="26" t="s">
        <v>130</v>
      </c>
      <c r="AJ37" s="33" t="s">
        <v>131</v>
      </c>
      <c r="AK37" s="34"/>
      <c r="AL37" s="34"/>
      <c r="AM37" s="136"/>
      <c r="AN37" s="134">
        <f>'[2]2. melléklet'!BW36</f>
        <v>0</v>
      </c>
      <c r="AO37" s="134">
        <f>'[2]2. melléklet'!CI36</f>
        <v>0</v>
      </c>
      <c r="AP37" s="134">
        <f>'[2]2. melléklet'!BG36+'[2]2. melléklet'!BJ36+'[2]2. melléklet'!BS36+'[2]2. melléklet'!BT36+'[2]2. melléklet'!BU36+'[2]2. melléklet'!BX36+'[2]2. melléklet'!BY36+'[2]2. melléklet'!CH36</f>
        <v>0</v>
      </c>
      <c r="AQ37" s="134">
        <f>'[2]2. melléklet'!CM36</f>
        <v>0</v>
      </c>
      <c r="AR37" s="134">
        <f>'[2]2. melléklet'!AS36</f>
        <v>0</v>
      </c>
      <c r="AS37" s="134"/>
      <c r="AT37" s="202">
        <f t="shared" si="3"/>
        <v>0</v>
      </c>
      <c r="AU37" s="134">
        <f t="shared" si="4"/>
        <v>15515</v>
      </c>
    </row>
    <row r="38" spans="1:47" s="17" customFormat="1" ht="15" customHeight="1" thickBot="1">
      <c r="A38" s="8" t="s">
        <v>137</v>
      </c>
      <c r="B38" s="18"/>
      <c r="C38" s="51" t="s">
        <v>133</v>
      </c>
      <c r="D38" s="53" t="s">
        <v>122</v>
      </c>
      <c r="E38" s="35"/>
      <c r="F38" s="36"/>
      <c r="G38" s="36"/>
      <c r="H38" s="36"/>
      <c r="I38" s="37">
        <f>SUM(I39:I40)</f>
        <v>11593</v>
      </c>
      <c r="J38" s="37">
        <f aca="true" t="shared" si="17" ref="J38:Q38">SUM(J39:J40)</f>
        <v>0</v>
      </c>
      <c r="K38" s="37">
        <f>SUM(K39:K40)</f>
        <v>0</v>
      </c>
      <c r="L38" s="37">
        <f t="shared" si="17"/>
        <v>0</v>
      </c>
      <c r="M38" s="37">
        <f t="shared" si="17"/>
        <v>0</v>
      </c>
      <c r="N38" s="37">
        <f t="shared" si="17"/>
        <v>0</v>
      </c>
      <c r="O38" s="37">
        <f t="shared" si="17"/>
        <v>0</v>
      </c>
      <c r="P38" s="37">
        <f t="shared" si="17"/>
        <v>0</v>
      </c>
      <c r="Q38" s="37">
        <f t="shared" si="17"/>
        <v>0</v>
      </c>
      <c r="R38" s="8" t="s">
        <v>632</v>
      </c>
      <c r="S38" s="18"/>
      <c r="T38" s="51" t="s">
        <v>133</v>
      </c>
      <c r="U38" s="53" t="s">
        <v>122</v>
      </c>
      <c r="V38" s="35"/>
      <c r="W38" s="36"/>
      <c r="X38" s="36"/>
      <c r="Y38" s="138"/>
      <c r="Z38" s="137">
        <f>SUM(Z39:Z40)</f>
        <v>0</v>
      </c>
      <c r="AA38" s="137">
        <f>SUM(AA39:AA40)</f>
        <v>0</v>
      </c>
      <c r="AB38" s="137">
        <f>SUM(AB39:AB40)</f>
        <v>0</v>
      </c>
      <c r="AC38" s="137">
        <f>SUM(AC39:AC40)</f>
        <v>0</v>
      </c>
      <c r="AD38" s="137">
        <f>'[2]2. melléklet'!CO37+'[2]2. melléklet'!DE37+'[2]3. melléklet'!Z37</f>
        <v>0</v>
      </c>
      <c r="AE38" s="201">
        <f t="shared" si="1"/>
        <v>11593</v>
      </c>
      <c r="AF38" s="8" t="s">
        <v>640</v>
      </c>
      <c r="AG38" s="18"/>
      <c r="AH38" s="51" t="s">
        <v>133</v>
      </c>
      <c r="AI38" s="53" t="s">
        <v>122</v>
      </c>
      <c r="AJ38" s="35"/>
      <c r="AK38" s="36"/>
      <c r="AL38" s="36"/>
      <c r="AM38" s="138"/>
      <c r="AN38" s="37">
        <f aca="true" t="shared" si="18" ref="AN38:AS38">SUM(AN39:AN40)</f>
        <v>0</v>
      </c>
      <c r="AO38" s="137">
        <f t="shared" si="18"/>
        <v>0</v>
      </c>
      <c r="AP38" s="137">
        <f t="shared" si="18"/>
        <v>0</v>
      </c>
      <c r="AQ38" s="137">
        <f t="shared" si="18"/>
        <v>0</v>
      </c>
      <c r="AR38" s="137">
        <f t="shared" si="18"/>
        <v>0</v>
      </c>
      <c r="AS38" s="137">
        <f t="shared" si="18"/>
        <v>0</v>
      </c>
      <c r="AT38" s="201">
        <f t="shared" si="3"/>
        <v>0</v>
      </c>
      <c r="AU38" s="137">
        <f t="shared" si="4"/>
        <v>11593</v>
      </c>
    </row>
    <row r="39" spans="1:47" s="29" customFormat="1" ht="15" customHeight="1" thickBot="1">
      <c r="A39" s="8" t="s">
        <v>140</v>
      </c>
      <c r="B39" s="24"/>
      <c r="C39" s="25"/>
      <c r="D39" s="26" t="s">
        <v>135</v>
      </c>
      <c r="E39" s="33" t="s">
        <v>136</v>
      </c>
      <c r="F39" s="33"/>
      <c r="G39" s="33"/>
      <c r="H39" s="33"/>
      <c r="I39" s="27">
        <f>'[2]2. melléklet'!L38+'[2]2. melléklet'!AD38+'[2]2. melléklet'!AT38+'[2]2. melléklet'!BD38+'[2]2. melléklet'!BF38+'[2]2. melléklet'!CK38+'[2]2. melléklet'!CL38+'[2]3. melléklet'!J38+'[2]3. melléklet'!N38+'[2]3. melléklet'!X38+'[2]3. melléklet'!Y38+'[2]4. melléklet'!J38</f>
        <v>11593</v>
      </c>
      <c r="J39" s="134">
        <f>'[2]2. melléklet'!K38+'[2]2. melléklet'!AE38+'[2]2. melléklet'!AN38+'[2]2. melléklet'!AO38+'[2]2. melléklet'!BE38+'[2]4. melléklet'!L38+'[2]4. melléklet'!M38+'[2]4. melléklet'!N38+'[2]4. melléklet'!O38+'[2]4. melléklet'!P38+'[2]4. melléklet'!Q38+'[2]4. melléklet'!S38</f>
        <v>0</v>
      </c>
      <c r="K39" s="134">
        <f>'[2]2. melléklet'!AB38+'[2]2. melléklet'!AQ38+'[2]3. melléklet'!W38</f>
        <v>0</v>
      </c>
      <c r="L39" s="134">
        <f>'[2]2. melléklet'!CJ38+'[2]2. melléklet'!CN38+'[2]5. melléklet'!T38+'[2]6. melléklet'!S38+'[2]4. melléklet'!K38</f>
        <v>0</v>
      </c>
      <c r="M39" s="134">
        <f>'[2]2. melléklet'!BV38+'[2]8. melléklet'!P38</f>
        <v>0</v>
      </c>
      <c r="N39" s="134">
        <f>'[2]2. melléklet'!BH38+'[2]2. melléklet'!BI38+'[2]2. melléklet'!CX38+'[2]2. melléklet'!CY38+'[2]2. melléklet'!CZ38+'[2]2. melléklet'!DA38+'[2]2. melléklet'!DC38+'[2]2. melléklet'!DD38+'[2]2. melléklet'!DO38+'[2]2. melléklet'!DP38+'[2]2. melléklet'!DQ38+'[2]4. melléklet'!R38+'[2]7. melléklet'!M38</f>
        <v>0</v>
      </c>
      <c r="O39" s="134"/>
      <c r="P39" s="134">
        <f>'[2]2. melléklet'!DN38</f>
        <v>0</v>
      </c>
      <c r="Q39" s="134">
        <f>'[2]2. melléklet'!AR38+'[2]2. melléklet'!BC38</f>
        <v>0</v>
      </c>
      <c r="R39" s="8" t="s">
        <v>639</v>
      </c>
      <c r="S39" s="24"/>
      <c r="T39" s="25"/>
      <c r="U39" s="26" t="s">
        <v>135</v>
      </c>
      <c r="V39" s="33" t="s">
        <v>136</v>
      </c>
      <c r="W39" s="33"/>
      <c r="X39" s="33"/>
      <c r="Y39" s="136"/>
      <c r="Z39" s="134">
        <f>'[2]2. melléklet'!Z38+'[2]2. melléklet'!AA38</f>
        <v>0</v>
      </c>
      <c r="AA39" s="134">
        <f>'[2]2. melléklet'!I38+'[2]2. melléklet'!J38+'[2]2. melléklet'!M38+'[2]2. melléklet'!N38+'[2]2. melléklet'!O38+'[2]2. melléklet'!P38+'[2]2. melléklet'!AP38+'[2]3. melléklet'!I38+'[2]3. melléklet'!K38+'[2]3. melléklet'!L38+'[2]3. melléklet'!M38</f>
        <v>0</v>
      </c>
      <c r="AB39" s="134"/>
      <c r="AC39" s="134">
        <f>'[2]2. melléklet'!AC38</f>
        <v>0</v>
      </c>
      <c r="AD39" s="134">
        <f>'[2]2. melléklet'!CO38+'[2]2. melléklet'!DE38+'[2]3. melléklet'!Z38+'[2]2. melléklet'!DB38</f>
        <v>0</v>
      </c>
      <c r="AE39" s="202">
        <f t="shared" si="1"/>
        <v>11593</v>
      </c>
      <c r="AF39" s="8" t="s">
        <v>647</v>
      </c>
      <c r="AG39" s="24"/>
      <c r="AH39" s="25"/>
      <c r="AI39" s="26" t="s">
        <v>135</v>
      </c>
      <c r="AJ39" s="33" t="s">
        <v>136</v>
      </c>
      <c r="AK39" s="33"/>
      <c r="AL39" s="33"/>
      <c r="AM39" s="136"/>
      <c r="AN39" s="134">
        <f>'[2]2. melléklet'!BW38</f>
        <v>0</v>
      </c>
      <c r="AO39" s="134">
        <f>'[2]2. melléklet'!CI38</f>
        <v>0</v>
      </c>
      <c r="AP39" s="134">
        <f>'[2]2. melléklet'!BG38+'[2]2. melléklet'!BJ38+'[2]2. melléklet'!BS38+'[2]2. melléklet'!BT38+'[2]2. melléklet'!BU38+'[2]2. melléklet'!BX38+'[2]2. melléklet'!BY38+'[2]2. melléklet'!CH38</f>
        <v>0</v>
      </c>
      <c r="AQ39" s="134">
        <f>'[2]2. melléklet'!CM38</f>
        <v>0</v>
      </c>
      <c r="AR39" s="134">
        <f>'[2]2. melléklet'!AS38</f>
        <v>0</v>
      </c>
      <c r="AS39" s="134"/>
      <c r="AT39" s="202">
        <f t="shared" si="3"/>
        <v>0</v>
      </c>
      <c r="AU39" s="134">
        <f t="shared" si="4"/>
        <v>11593</v>
      </c>
    </row>
    <row r="40" spans="1:47" s="29" customFormat="1" ht="15" customHeight="1" thickBot="1">
      <c r="A40" s="8" t="s">
        <v>143</v>
      </c>
      <c r="B40" s="24"/>
      <c r="C40" s="25"/>
      <c r="D40" s="26" t="s">
        <v>138</v>
      </c>
      <c r="E40" s="33" t="s">
        <v>139</v>
      </c>
      <c r="F40" s="45"/>
      <c r="G40" s="45"/>
      <c r="H40" s="45"/>
      <c r="I40" s="27">
        <f>'[2]2. melléklet'!L39+'[2]2. melléklet'!AD39+'[2]2. melléklet'!AT39+'[2]2. melléklet'!BD39+'[2]2. melléklet'!BF39+'[2]2. melléklet'!CK39+'[2]2. melléklet'!CL39+'[2]3. melléklet'!J39+'[2]3. melléklet'!N39+'[2]3. melléklet'!X39+'[2]3. melléklet'!Y39+'[2]4. melléklet'!J39</f>
        <v>0</v>
      </c>
      <c r="J40" s="134">
        <f>'[2]2. melléklet'!K39+'[2]2. melléklet'!AE39+'[2]2. melléklet'!AN39+'[2]2. melléklet'!AO39+'[2]2. melléklet'!BE39+'[2]4. melléklet'!L39+'[2]4. melléklet'!M39+'[2]4. melléklet'!N39+'[2]4. melléklet'!O39+'[2]4. melléklet'!P39+'[2]4. melléklet'!Q39+'[2]4. melléklet'!S39</f>
        <v>0</v>
      </c>
      <c r="K40" s="134">
        <f>'[2]2. melléklet'!AB39+'[2]2. melléklet'!AQ39+'[2]3. melléklet'!W39</f>
        <v>0</v>
      </c>
      <c r="L40" s="134">
        <f>'[2]2. melléklet'!CJ39+'[2]2. melléklet'!CN39+'[2]5. melléklet'!T39+'[2]6. melléklet'!S39+'[2]4. melléklet'!K39</f>
        <v>0</v>
      </c>
      <c r="M40" s="134">
        <f>'[2]2. melléklet'!BV39+'[2]8. melléklet'!P39</f>
        <v>0</v>
      </c>
      <c r="N40" s="134">
        <f>'[2]2. melléklet'!BH39+'[2]2. melléklet'!BI39+'[2]2. melléklet'!CX39+'[2]2. melléklet'!CY39+'[2]2. melléklet'!CZ39+'[2]2. melléklet'!DA39+'[2]2. melléklet'!DC39+'[2]2. melléklet'!DD39+'[2]2. melléklet'!DO39+'[2]2. melléklet'!DP39+'[2]2. melléklet'!DQ39+'[2]4. melléklet'!R39+'[2]7. melléklet'!M39</f>
        <v>0</v>
      </c>
      <c r="O40" s="134"/>
      <c r="P40" s="134">
        <f>'[2]2. melléklet'!DN39</f>
        <v>0</v>
      </c>
      <c r="Q40" s="134">
        <f>'[2]2. melléklet'!AR39+'[2]2. melléklet'!BC39</f>
        <v>0</v>
      </c>
      <c r="R40" s="8" t="s">
        <v>646</v>
      </c>
      <c r="S40" s="24"/>
      <c r="T40" s="25"/>
      <c r="U40" s="26" t="s">
        <v>138</v>
      </c>
      <c r="V40" s="33" t="s">
        <v>139</v>
      </c>
      <c r="W40" s="45"/>
      <c r="X40" s="45"/>
      <c r="Y40" s="140"/>
      <c r="Z40" s="134">
        <f>'[2]2. melléklet'!Z39+'[2]2. melléklet'!AA39</f>
        <v>0</v>
      </c>
      <c r="AA40" s="134">
        <f>'[2]2. melléklet'!I39+'[2]2. melléklet'!J39+'[2]2. melléklet'!M39+'[2]2. melléklet'!N39+'[2]2. melléklet'!O39+'[2]2. melléklet'!P39+'[2]2. melléklet'!AP39+'[2]3. melléklet'!I39+'[2]3. melléklet'!K39+'[2]3. melléklet'!L39+'[2]3. melléklet'!M39</f>
        <v>0</v>
      </c>
      <c r="AB40" s="134"/>
      <c r="AC40" s="134">
        <f>'[2]2. melléklet'!AC39</f>
        <v>0</v>
      </c>
      <c r="AD40" s="134">
        <f>'[2]2. melléklet'!CO39+'[2]2. melléklet'!DE39+'[2]3. melléklet'!Z39+'[2]2. melléklet'!DB39</f>
        <v>0</v>
      </c>
      <c r="AE40" s="202">
        <f t="shared" si="1"/>
        <v>0</v>
      </c>
      <c r="AF40" s="8" t="s">
        <v>654</v>
      </c>
      <c r="AG40" s="24"/>
      <c r="AH40" s="25"/>
      <c r="AI40" s="26" t="s">
        <v>138</v>
      </c>
      <c r="AJ40" s="33" t="s">
        <v>139</v>
      </c>
      <c r="AK40" s="45"/>
      <c r="AL40" s="45"/>
      <c r="AM40" s="140"/>
      <c r="AN40" s="134">
        <f>'[2]2. melléklet'!BW39</f>
        <v>0</v>
      </c>
      <c r="AO40" s="134">
        <f>'[2]2. melléklet'!CI39</f>
        <v>0</v>
      </c>
      <c r="AP40" s="134">
        <f>'[2]2. melléklet'!BG39+'[2]2. melléklet'!BJ39+'[2]2. melléklet'!BS39+'[2]2. melléklet'!BT39+'[2]2. melléklet'!BU39+'[2]2. melléklet'!BX39+'[2]2. melléklet'!BY39+'[2]2. melléklet'!CH39</f>
        <v>0</v>
      </c>
      <c r="AQ40" s="134">
        <f>'[2]2. melléklet'!CM39</f>
        <v>0</v>
      </c>
      <c r="AR40" s="134">
        <f>'[2]2. melléklet'!AS39</f>
        <v>0</v>
      </c>
      <c r="AS40" s="134"/>
      <c r="AT40" s="202">
        <f t="shared" si="3"/>
        <v>0</v>
      </c>
      <c r="AU40" s="134">
        <f t="shared" si="4"/>
        <v>0</v>
      </c>
    </row>
    <row r="41" spans="1:47" s="17" customFormat="1" ht="15" customHeight="1" thickBot="1">
      <c r="A41" s="8" t="s">
        <v>146</v>
      </c>
      <c r="B41" s="18"/>
      <c r="C41" s="51" t="s">
        <v>141</v>
      </c>
      <c r="D41" s="20" t="s">
        <v>142</v>
      </c>
      <c r="E41" s="54"/>
      <c r="F41" s="21"/>
      <c r="G41" s="21"/>
      <c r="H41" s="21"/>
      <c r="I41" s="22">
        <f>SUM(I42:I43)</f>
        <v>3200</v>
      </c>
      <c r="J41" s="22">
        <f>SUM(J43)</f>
        <v>200</v>
      </c>
      <c r="K41" s="22">
        <f aca="true" t="shared" si="19" ref="K41:Q41">SUM(K43)</f>
        <v>0</v>
      </c>
      <c r="L41" s="22">
        <f t="shared" si="19"/>
        <v>0</v>
      </c>
      <c r="M41" s="22">
        <f t="shared" si="19"/>
        <v>0</v>
      </c>
      <c r="N41" s="22">
        <f t="shared" si="19"/>
        <v>0</v>
      </c>
      <c r="O41" s="22">
        <f t="shared" si="19"/>
        <v>0</v>
      </c>
      <c r="P41" s="22">
        <f t="shared" si="19"/>
        <v>0</v>
      </c>
      <c r="Q41" s="22">
        <f t="shared" si="19"/>
        <v>29646</v>
      </c>
      <c r="R41" s="8" t="s">
        <v>653</v>
      </c>
      <c r="S41" s="18"/>
      <c r="T41" s="51" t="s">
        <v>141</v>
      </c>
      <c r="U41" s="20" t="s">
        <v>142</v>
      </c>
      <c r="V41" s="54"/>
      <c r="W41" s="21"/>
      <c r="X41" s="21"/>
      <c r="Y41" s="133"/>
      <c r="Z41" s="132">
        <f>SUM(Z43)</f>
        <v>0</v>
      </c>
      <c r="AA41" s="132">
        <f>SUM(AA42:AA43)</f>
        <v>0</v>
      </c>
      <c r="AB41" s="132">
        <f>SUM(AB43)</f>
        <v>0</v>
      </c>
      <c r="AC41" s="132">
        <f>SUM(AC43)</f>
        <v>0</v>
      </c>
      <c r="AD41" s="132">
        <f>SUM(AD43)</f>
        <v>0</v>
      </c>
      <c r="AE41" s="201">
        <f t="shared" si="1"/>
        <v>33046</v>
      </c>
      <c r="AF41" s="8" t="s">
        <v>661</v>
      </c>
      <c r="AG41" s="18"/>
      <c r="AH41" s="51" t="s">
        <v>141</v>
      </c>
      <c r="AI41" s="20" t="s">
        <v>142</v>
      </c>
      <c r="AJ41" s="54"/>
      <c r="AK41" s="21"/>
      <c r="AL41" s="21"/>
      <c r="AM41" s="133"/>
      <c r="AN41" s="22">
        <f aca="true" t="shared" si="20" ref="AN41:AS41">SUM(AN43)</f>
        <v>0</v>
      </c>
      <c r="AO41" s="132">
        <f t="shared" si="20"/>
        <v>0</v>
      </c>
      <c r="AP41" s="132">
        <f>SUM(AP42:AP43)</f>
        <v>24907</v>
      </c>
      <c r="AQ41" s="132">
        <f t="shared" si="20"/>
        <v>0</v>
      </c>
      <c r="AR41" s="132">
        <f>SUM(AR42:AR43)</f>
        <v>4960</v>
      </c>
      <c r="AS41" s="132">
        <f t="shared" si="20"/>
        <v>0</v>
      </c>
      <c r="AT41" s="201">
        <f t="shared" si="3"/>
        <v>29867</v>
      </c>
      <c r="AU41" s="132">
        <f t="shared" si="4"/>
        <v>62913</v>
      </c>
    </row>
    <row r="42" spans="1:47" s="50" customFormat="1" ht="15" customHeight="1" thickBot="1">
      <c r="A42" s="203" t="s">
        <v>149</v>
      </c>
      <c r="B42" s="46"/>
      <c r="C42" s="204"/>
      <c r="D42" s="26" t="s">
        <v>144</v>
      </c>
      <c r="E42" s="33" t="s">
        <v>145</v>
      </c>
      <c r="F42" s="49"/>
      <c r="G42" s="49"/>
      <c r="H42" s="49"/>
      <c r="I42" s="27">
        <f>'[2]2. melléklet'!L41+'[2]2. melléklet'!AD41+'[2]2. melléklet'!AT41+'[2]2. melléklet'!BD41+'[2]2. melléklet'!BF41+'[2]2. melléklet'!CK41+'[2]2. melléklet'!CL41+'[2]3. melléklet'!J41+'[2]3. melléklet'!N41+'[2]3. melléklet'!X41+'[2]3. melléklet'!Y41+'[2]4. melléklet'!J41</f>
        <v>3200</v>
      </c>
      <c r="J42" s="134">
        <f>'[2]2. melléklet'!K41+'[2]2. melléklet'!AE41+'[2]2. melléklet'!AN41+'[2]2. melléklet'!AO41+'[2]2. melléklet'!BE41+'[2]4. melléklet'!L41+'[2]4. melléklet'!M41+'[2]4. melléklet'!N41+'[2]4. melléklet'!O41+'[2]4. melléklet'!P41+'[2]4. melléklet'!Q41+'[2]4. melléklet'!S41</f>
        <v>0</v>
      </c>
      <c r="K42" s="134">
        <f>'[2]2. melléklet'!AB41+'[2]2. melléklet'!AQ41+'[2]3. melléklet'!W41</f>
        <v>0</v>
      </c>
      <c r="L42" s="134">
        <f>'[2]2. melléklet'!CJ41+'[2]2. melléklet'!CN41+'[2]5. melléklet'!T41+'[2]6. melléklet'!S41+'[2]4. melléklet'!K41</f>
        <v>0</v>
      </c>
      <c r="M42" s="134">
        <f>'[2]2. melléklet'!BV41+'[2]8. melléklet'!P41</f>
        <v>0</v>
      </c>
      <c r="N42" s="134">
        <f>'[2]2. melléklet'!BH41+'[2]2. melléklet'!BI41+'[2]2. melléklet'!CX41+'[2]2. melléklet'!CY41+'[2]2. melléklet'!CZ41+'[2]2. melléklet'!DA41+'[2]2. melléklet'!DC41+'[2]2. melléklet'!DD41+'[2]2. melléklet'!DO41+'[2]2. melléklet'!DP41+'[2]2. melléklet'!DQ41+'[2]4. melléklet'!R41+'[2]7. melléklet'!M41</f>
        <v>0</v>
      </c>
      <c r="O42" s="134"/>
      <c r="P42" s="143">
        <f>'[2]2. melléklet'!DN41</f>
        <v>0</v>
      </c>
      <c r="Q42" s="134">
        <f>'[2]2. melléklet'!AR41+'[2]2. melléklet'!BC41</f>
        <v>0</v>
      </c>
      <c r="R42" s="203" t="s">
        <v>660</v>
      </c>
      <c r="S42" s="46"/>
      <c r="T42" s="204"/>
      <c r="U42" s="26" t="s">
        <v>144</v>
      </c>
      <c r="V42" s="33" t="s">
        <v>145</v>
      </c>
      <c r="W42" s="49"/>
      <c r="X42" s="49"/>
      <c r="Y42" s="141"/>
      <c r="Z42" s="134">
        <f>'[2]2. melléklet'!Z41+'[2]2. melléklet'!AA41</f>
        <v>0</v>
      </c>
      <c r="AA42" s="134">
        <f>'[2]2. melléklet'!I41+'[2]2. melléklet'!J41+'[2]2. melléklet'!M41+'[2]2. melléklet'!N41+'[2]2. melléklet'!O41+'[2]2. melléklet'!P41+'[2]2. melléklet'!AP41+'[2]3. melléklet'!I41+'[2]3. melléklet'!K41+'[2]3. melléklet'!L41+'[2]3. melléklet'!M41</f>
        <v>0</v>
      </c>
      <c r="AB42" s="134"/>
      <c r="AC42" s="143">
        <f>'[2]2. melléklet'!AC41</f>
        <v>0</v>
      </c>
      <c r="AD42" s="143">
        <f>'[2]2. melléklet'!CO41+'[2]2. melléklet'!DE41+'[2]3. melléklet'!Z41+'[2]2. melléklet'!DB41</f>
        <v>0</v>
      </c>
      <c r="AE42" s="202">
        <f t="shared" si="1"/>
        <v>3200</v>
      </c>
      <c r="AF42" s="203" t="s">
        <v>668</v>
      </c>
      <c r="AG42" s="46"/>
      <c r="AH42" s="204"/>
      <c r="AI42" s="26" t="s">
        <v>144</v>
      </c>
      <c r="AJ42" s="33" t="s">
        <v>145</v>
      </c>
      <c r="AK42" s="49"/>
      <c r="AL42" s="49"/>
      <c r="AM42" s="141"/>
      <c r="AN42" s="143">
        <f>'[2]2. melléklet'!BW41</f>
        <v>0</v>
      </c>
      <c r="AO42" s="134">
        <f>'[2]2. melléklet'!CI41</f>
        <v>0</v>
      </c>
      <c r="AP42" s="143">
        <f>'[2]2. melléklet'!BG41+'[2]2. melléklet'!BJ41+'[2]2. melléklet'!BS41+'[2]2. melléklet'!BT41+'[2]2. melléklet'!BU41+'[2]2. melléklet'!BX41+'[2]2. melléklet'!BY41+'[2]2. melléklet'!CH41</f>
        <v>24907</v>
      </c>
      <c r="AQ42" s="143">
        <f>'[2]2. melléklet'!CM41</f>
        <v>0</v>
      </c>
      <c r="AR42" s="143">
        <f>'[2]2. melléklet'!AS41</f>
        <v>4960</v>
      </c>
      <c r="AS42" s="143"/>
      <c r="AT42" s="202">
        <f t="shared" si="3"/>
        <v>29867</v>
      </c>
      <c r="AU42" s="143">
        <f t="shared" si="4"/>
        <v>33067</v>
      </c>
    </row>
    <row r="43" spans="1:47" s="29" customFormat="1" ht="15" customHeight="1" thickBot="1">
      <c r="A43" s="8" t="s">
        <v>151</v>
      </c>
      <c r="B43" s="24"/>
      <c r="C43" s="25"/>
      <c r="D43" s="26" t="s">
        <v>147</v>
      </c>
      <c r="E43" s="45" t="s">
        <v>148</v>
      </c>
      <c r="F43" s="45"/>
      <c r="G43" s="45"/>
      <c r="H43" s="45"/>
      <c r="I43" s="27">
        <f>'[2]2. melléklet'!L42+'[2]2. melléklet'!AD42+'[2]2. melléklet'!AT42+'[2]2. melléklet'!BD42+'[2]2. melléklet'!BF42+'[2]2. melléklet'!CK42+'[2]2. melléklet'!CL42+'[2]3. melléklet'!J42+'[2]3. melléklet'!N42+'[2]3. melléklet'!X42+'[2]3. melléklet'!Y42+'[2]4. melléklet'!J42</f>
        <v>0</v>
      </c>
      <c r="J43" s="134">
        <f>'[2]2. melléklet'!K42+'[2]2. melléklet'!AE42+'[2]2. melléklet'!AN42+'[2]2. melléklet'!AO42+'[2]2. melléklet'!BE42+'[2]4. melléklet'!L42+'[2]4. melléklet'!M42+'[2]4. melléklet'!N42+'[2]4. melléklet'!O42+'[2]4. melléklet'!P42+'[2]4. melléklet'!Q42+'[2]4. melléklet'!S42+200</f>
        <v>200</v>
      </c>
      <c r="K43" s="134">
        <f>'[2]2. melléklet'!AB42+'[2]2. melléklet'!AQ42+'[2]3. melléklet'!W42</f>
        <v>0</v>
      </c>
      <c r="L43" s="134">
        <f>'[2]2. melléklet'!CJ42+'[2]2. melléklet'!CN42+'[2]5. melléklet'!T42+'[2]6. melléklet'!S42+'[2]4. melléklet'!K42</f>
        <v>0</v>
      </c>
      <c r="M43" s="134">
        <f>'[2]2. melléklet'!BV42+'[2]8. melléklet'!P42</f>
        <v>0</v>
      </c>
      <c r="N43" s="134">
        <f>'[2]2. melléklet'!BH42+'[2]2. melléklet'!BI42+'[2]2. melléklet'!CX42+'[2]2. melléklet'!CY42+'[2]2. melléklet'!CZ42+'[2]2. melléklet'!DA42+'[2]2. melléklet'!DC42+'[2]2. melléklet'!DD42+'[2]2. melléklet'!DO42+'[2]2. melléklet'!DP42+'[2]2. melléklet'!DQ42+'[2]4. melléklet'!R42+'[2]7. melléklet'!M42</f>
        <v>0</v>
      </c>
      <c r="O43" s="134"/>
      <c r="P43" s="143">
        <f>'[2]2. melléklet'!DN42</f>
        <v>0</v>
      </c>
      <c r="Q43" s="134">
        <f>'[2]2. melléklet'!AR42+'[2]2. melléklet'!BC42</f>
        <v>29646</v>
      </c>
      <c r="R43" s="8" t="s">
        <v>667</v>
      </c>
      <c r="S43" s="24"/>
      <c r="T43" s="25"/>
      <c r="U43" s="26" t="s">
        <v>147</v>
      </c>
      <c r="V43" s="45" t="s">
        <v>148</v>
      </c>
      <c r="W43" s="45"/>
      <c r="X43" s="45"/>
      <c r="Y43" s="140"/>
      <c r="Z43" s="134">
        <f>'[2]2. melléklet'!Z42+'[2]2. melléklet'!AA42</f>
        <v>0</v>
      </c>
      <c r="AA43" s="134">
        <f>'[2]2. melléklet'!I42+'[2]2. melléklet'!J42+'[2]2. melléklet'!M42+'[2]2. melléklet'!N42+'[2]2. melléklet'!O42+'[2]2. melléklet'!P42+'[2]2. melléklet'!AP42+'[2]3. melléklet'!I42+'[2]3. melléklet'!K42+'[2]3. melléklet'!L42+'[2]3. melléklet'!M42</f>
        <v>0</v>
      </c>
      <c r="AB43" s="134"/>
      <c r="AC43" s="143">
        <f>'[2]2. melléklet'!AC42</f>
        <v>0</v>
      </c>
      <c r="AD43" s="143">
        <f>'[2]2. melléklet'!CO42+'[2]2. melléklet'!DE42+'[2]3. melléklet'!Z42+'[2]2. melléklet'!DB42</f>
        <v>0</v>
      </c>
      <c r="AE43" s="202">
        <f t="shared" si="1"/>
        <v>29846</v>
      </c>
      <c r="AF43" s="8" t="s">
        <v>676</v>
      </c>
      <c r="AG43" s="24"/>
      <c r="AH43" s="25"/>
      <c r="AI43" s="26" t="s">
        <v>147</v>
      </c>
      <c r="AJ43" s="45" t="s">
        <v>148</v>
      </c>
      <c r="AK43" s="45"/>
      <c r="AL43" s="45"/>
      <c r="AM43" s="140"/>
      <c r="AN43" s="143">
        <f>'[2]2. melléklet'!BW42</f>
        <v>0</v>
      </c>
      <c r="AO43" s="134">
        <f>'[2]2. melléklet'!CI42</f>
        <v>0</v>
      </c>
      <c r="AP43" s="143">
        <f>'[2]2. melléklet'!BG42+'[2]2. melléklet'!BJ42+'[2]2. melléklet'!BS42+'[2]2. melléklet'!BT42+'[2]2. melléklet'!BU42+'[2]2. melléklet'!BX42+'[2]2. melléklet'!BY42+'[2]2. melléklet'!CH42</f>
        <v>0</v>
      </c>
      <c r="AQ43" s="143">
        <f>'[2]2. melléklet'!CM42</f>
        <v>0</v>
      </c>
      <c r="AR43" s="143">
        <f>'[2]2. melléklet'!AS42</f>
        <v>0</v>
      </c>
      <c r="AS43" s="143"/>
      <c r="AT43" s="202">
        <f t="shared" si="3"/>
        <v>0</v>
      </c>
      <c r="AU43" s="143">
        <f t="shared" si="4"/>
        <v>29846</v>
      </c>
    </row>
    <row r="44" spans="1:47" s="17" customFormat="1" ht="30" customHeight="1" thickBot="1">
      <c r="A44" s="8" t="s">
        <v>154</v>
      </c>
      <c r="B44" s="365" t="s">
        <v>150</v>
      </c>
      <c r="C44" s="366"/>
      <c r="D44" s="366"/>
      <c r="E44" s="366"/>
      <c r="F44" s="366"/>
      <c r="G44" s="366"/>
      <c r="H44" s="366"/>
      <c r="I44" s="57">
        <f>SUM(I8,I34)</f>
        <v>92556</v>
      </c>
      <c r="J44" s="57">
        <f aca="true" t="shared" si="21" ref="J44:Q44">SUM(J8,J34)</f>
        <v>176362</v>
      </c>
      <c r="K44" s="57">
        <f>SUM(K8,K34)</f>
        <v>30</v>
      </c>
      <c r="L44" s="57">
        <f t="shared" si="21"/>
        <v>460193</v>
      </c>
      <c r="M44" s="57">
        <f t="shared" si="21"/>
        <v>28025</v>
      </c>
      <c r="N44" s="57">
        <f t="shared" si="21"/>
        <v>316828</v>
      </c>
      <c r="O44" s="57">
        <f t="shared" si="21"/>
        <v>0</v>
      </c>
      <c r="P44" s="57">
        <f t="shared" si="21"/>
        <v>0</v>
      </c>
      <c r="Q44" s="57">
        <f t="shared" si="21"/>
        <v>51350</v>
      </c>
      <c r="R44" s="8" t="s">
        <v>675</v>
      </c>
      <c r="S44" s="365" t="s">
        <v>150</v>
      </c>
      <c r="T44" s="366"/>
      <c r="U44" s="366"/>
      <c r="V44" s="366"/>
      <c r="W44" s="366"/>
      <c r="X44" s="366"/>
      <c r="Y44" s="369"/>
      <c r="Z44" s="144">
        <f>SUM(Z8,Z34)</f>
        <v>10875</v>
      </c>
      <c r="AA44" s="144">
        <f>SUM(AA8,AA34)</f>
        <v>2263157</v>
      </c>
      <c r="AB44" s="144">
        <f>SUM(AB8,AB34)</f>
        <v>0</v>
      </c>
      <c r="AC44" s="144">
        <f>SUM(AC8,AC34)</f>
        <v>0</v>
      </c>
      <c r="AD44" s="144">
        <f>SUM(AD8,AD34)</f>
        <v>30</v>
      </c>
      <c r="AE44" s="201">
        <f t="shared" si="1"/>
        <v>3399406</v>
      </c>
      <c r="AF44" s="8" t="s">
        <v>683</v>
      </c>
      <c r="AG44" s="365" t="s">
        <v>150</v>
      </c>
      <c r="AH44" s="366"/>
      <c r="AI44" s="366"/>
      <c r="AJ44" s="366"/>
      <c r="AK44" s="366"/>
      <c r="AL44" s="366"/>
      <c r="AM44" s="369"/>
      <c r="AN44" s="57">
        <f aca="true" t="shared" si="22" ref="AN44:AS44">SUM(AN8,AN34)</f>
        <v>0</v>
      </c>
      <c r="AO44" s="144">
        <f t="shared" si="22"/>
        <v>0</v>
      </c>
      <c r="AP44" s="144">
        <f t="shared" si="22"/>
        <v>25543</v>
      </c>
      <c r="AQ44" s="144">
        <f t="shared" si="22"/>
        <v>0</v>
      </c>
      <c r="AR44" s="144">
        <f t="shared" si="22"/>
        <v>4960</v>
      </c>
      <c r="AS44" s="144">
        <f t="shared" si="22"/>
        <v>0</v>
      </c>
      <c r="AT44" s="201">
        <f t="shared" si="3"/>
        <v>30503</v>
      </c>
      <c r="AU44" s="144">
        <f t="shared" si="4"/>
        <v>3429909</v>
      </c>
    </row>
    <row r="45" spans="1:47" s="59" customFormat="1" ht="15" customHeight="1" thickBot="1">
      <c r="A45" s="8" t="s">
        <v>157</v>
      </c>
      <c r="B45" s="12" t="s">
        <v>152</v>
      </c>
      <c r="C45" s="367" t="s">
        <v>153</v>
      </c>
      <c r="D45" s="367"/>
      <c r="E45" s="367"/>
      <c r="F45" s="367"/>
      <c r="G45" s="367"/>
      <c r="H45" s="367"/>
      <c r="I45" s="15">
        <f>SUM(I46,I48,I51)</f>
        <v>826259</v>
      </c>
      <c r="J45" s="15">
        <f aca="true" t="shared" si="23" ref="J45:Q45">SUM(J46,J48,J51)</f>
        <v>0</v>
      </c>
      <c r="K45" s="15">
        <f>SUM(K46,K48,K51)</f>
        <v>0</v>
      </c>
      <c r="L45" s="15">
        <f t="shared" si="23"/>
        <v>0</v>
      </c>
      <c r="M45" s="15">
        <f t="shared" si="23"/>
        <v>0</v>
      </c>
      <c r="N45" s="15">
        <f t="shared" si="23"/>
        <v>0</v>
      </c>
      <c r="O45" s="15">
        <f t="shared" si="23"/>
        <v>0</v>
      </c>
      <c r="P45" s="15">
        <f t="shared" si="23"/>
        <v>0</v>
      </c>
      <c r="Q45" s="15">
        <f t="shared" si="23"/>
        <v>0</v>
      </c>
      <c r="R45" s="8" t="s">
        <v>682</v>
      </c>
      <c r="S45" s="12" t="s">
        <v>152</v>
      </c>
      <c r="T45" s="367" t="s">
        <v>153</v>
      </c>
      <c r="U45" s="367"/>
      <c r="V45" s="367"/>
      <c r="W45" s="367"/>
      <c r="X45" s="367"/>
      <c r="Y45" s="370"/>
      <c r="Z45" s="130">
        <f>SUM(Z46,Z48,Z51)</f>
        <v>0</v>
      </c>
      <c r="AA45" s="130">
        <f>SUM(AA46,AA48,AA51)</f>
        <v>1411599</v>
      </c>
      <c r="AB45" s="130">
        <f>SUM(AB46,AB48,AB51)</f>
        <v>0</v>
      </c>
      <c r="AC45" s="130">
        <f>SUM(AC46,AC48,AC51)</f>
        <v>0</v>
      </c>
      <c r="AD45" s="130">
        <f>SUM(AD46,AD48,AD51)</f>
        <v>0</v>
      </c>
      <c r="AE45" s="201">
        <f t="shared" si="1"/>
        <v>2237858</v>
      </c>
      <c r="AF45" s="8" t="s">
        <v>690</v>
      </c>
      <c r="AG45" s="12" t="s">
        <v>152</v>
      </c>
      <c r="AH45" s="367" t="s">
        <v>153</v>
      </c>
      <c r="AI45" s="367"/>
      <c r="AJ45" s="367"/>
      <c r="AK45" s="367"/>
      <c r="AL45" s="367"/>
      <c r="AM45" s="370"/>
      <c r="AN45" s="15">
        <f aca="true" t="shared" si="24" ref="AN45:AS45">SUM(AN46,AN48,AN51)</f>
        <v>0</v>
      </c>
      <c r="AO45" s="130">
        <f t="shared" si="24"/>
        <v>0</v>
      </c>
      <c r="AP45" s="130">
        <f t="shared" si="24"/>
        <v>0</v>
      </c>
      <c r="AQ45" s="130">
        <f t="shared" si="24"/>
        <v>0</v>
      </c>
      <c r="AR45" s="130">
        <f t="shared" si="24"/>
        <v>0</v>
      </c>
      <c r="AS45" s="130">
        <f t="shared" si="24"/>
        <v>0</v>
      </c>
      <c r="AT45" s="201">
        <f t="shared" si="3"/>
        <v>0</v>
      </c>
      <c r="AU45" s="130">
        <f t="shared" si="4"/>
        <v>2237858</v>
      </c>
    </row>
    <row r="46" spans="1:47" s="59" customFormat="1" ht="15" customHeight="1" thickBot="1">
      <c r="A46" s="8" t="s">
        <v>159</v>
      </c>
      <c r="B46" s="60"/>
      <c r="C46" s="19" t="s">
        <v>155</v>
      </c>
      <c r="D46" s="35" t="s">
        <v>156</v>
      </c>
      <c r="E46" s="35"/>
      <c r="F46" s="35"/>
      <c r="G46" s="35"/>
      <c r="H46" s="35"/>
      <c r="I46" s="37">
        <f>SUM(I47)</f>
        <v>0</v>
      </c>
      <c r="J46" s="37">
        <f aca="true" t="shared" si="25" ref="J46:Q46">SUM(J47)</f>
        <v>0</v>
      </c>
      <c r="K46" s="37">
        <f t="shared" si="25"/>
        <v>0</v>
      </c>
      <c r="L46" s="37">
        <f t="shared" si="25"/>
        <v>0</v>
      </c>
      <c r="M46" s="37">
        <f t="shared" si="25"/>
        <v>0</v>
      </c>
      <c r="N46" s="37">
        <f t="shared" si="25"/>
        <v>0</v>
      </c>
      <c r="O46" s="37">
        <f t="shared" si="25"/>
        <v>0</v>
      </c>
      <c r="P46" s="37">
        <f t="shared" si="25"/>
        <v>0</v>
      </c>
      <c r="Q46" s="37">
        <f t="shared" si="25"/>
        <v>0</v>
      </c>
      <c r="R46" s="8" t="s">
        <v>689</v>
      </c>
      <c r="S46" s="60"/>
      <c r="T46" s="19" t="s">
        <v>155</v>
      </c>
      <c r="U46" s="35" t="s">
        <v>954</v>
      </c>
      <c r="V46" s="35"/>
      <c r="W46" s="35"/>
      <c r="X46" s="35"/>
      <c r="Y46" s="145"/>
      <c r="Z46" s="137">
        <f>SUM(Z47)</f>
        <v>0</v>
      </c>
      <c r="AA46" s="137">
        <f>SUM(AA47)</f>
        <v>1000000</v>
      </c>
      <c r="AB46" s="137">
        <f>SUM(AB47)</f>
        <v>0</v>
      </c>
      <c r="AC46" s="137">
        <f>SUM(AC47)</f>
        <v>0</v>
      </c>
      <c r="AD46" s="137">
        <f>SUM(AD47)</f>
        <v>0</v>
      </c>
      <c r="AE46" s="201">
        <f t="shared" si="1"/>
        <v>1000000</v>
      </c>
      <c r="AF46" s="8" t="s">
        <v>697</v>
      </c>
      <c r="AG46" s="60"/>
      <c r="AH46" s="19" t="s">
        <v>155</v>
      </c>
      <c r="AI46" s="35" t="s">
        <v>954</v>
      </c>
      <c r="AJ46" s="35"/>
      <c r="AK46" s="35"/>
      <c r="AL46" s="35"/>
      <c r="AM46" s="145"/>
      <c r="AN46" s="37">
        <f aca="true" t="shared" si="26" ref="AN46:AS46">SUM(AN47)</f>
        <v>0</v>
      </c>
      <c r="AO46" s="137">
        <f t="shared" si="26"/>
        <v>0</v>
      </c>
      <c r="AP46" s="137">
        <f t="shared" si="26"/>
        <v>0</v>
      </c>
      <c r="AQ46" s="137">
        <f t="shared" si="26"/>
        <v>0</v>
      </c>
      <c r="AR46" s="137">
        <f t="shared" si="26"/>
        <v>0</v>
      </c>
      <c r="AS46" s="137">
        <f t="shared" si="26"/>
        <v>0</v>
      </c>
      <c r="AT46" s="201">
        <f t="shared" si="3"/>
        <v>0</v>
      </c>
      <c r="AU46" s="137">
        <f t="shared" si="4"/>
        <v>1000000</v>
      </c>
    </row>
    <row r="47" spans="1:47" s="29" customFormat="1" ht="15" customHeight="1" thickBot="1">
      <c r="A47" s="8" t="s">
        <v>162</v>
      </c>
      <c r="B47" s="24"/>
      <c r="C47" s="26"/>
      <c r="D47" s="30" t="s">
        <v>158</v>
      </c>
      <c r="E47" s="33" t="s">
        <v>156</v>
      </c>
      <c r="F47" s="33"/>
      <c r="G47" s="33"/>
      <c r="H47" s="33"/>
      <c r="I47" s="27">
        <f>'[2]2. melléklet'!L46+'[2]2. melléklet'!AD46+'[2]2. melléklet'!AT46+'[2]2. melléklet'!BD46+'[2]2. melléklet'!BF46+'[2]2. melléklet'!CK46+'[2]2. melléklet'!CL46+'[2]3. melléklet'!J46+'[2]3. melléklet'!N46+'[2]3. melléklet'!X46+'[2]3. melléklet'!Y46+'[2]4. melléklet'!J46</f>
        <v>0</v>
      </c>
      <c r="J47" s="134">
        <f>'[2]2. melléklet'!K46+'[2]2. melléklet'!AE46+'[2]2. melléklet'!AN46+'[2]2. melléklet'!AO46+'[2]2. melléklet'!BE46+'[2]4. melléklet'!L46+'[2]4. melléklet'!M46+'[2]4. melléklet'!N46+'[2]4. melléklet'!O46+'[2]4. melléklet'!P46+'[2]4. melléklet'!Q46+'[2]4. melléklet'!S46</f>
        <v>0</v>
      </c>
      <c r="K47" s="134">
        <f>'[2]2. melléklet'!AB46+'[2]2. melléklet'!AQ46+'[2]3. melléklet'!W46</f>
        <v>0</v>
      </c>
      <c r="L47" s="134">
        <f>'[2]5. melléklet'!T46+'[2]6. melléklet'!S46</f>
        <v>0</v>
      </c>
      <c r="M47" s="134">
        <f>'[2]2. melléklet'!BV46+'[2]8. melléklet'!P46</f>
        <v>0</v>
      </c>
      <c r="N47" s="134">
        <f>'[2]2. melléklet'!BH46+'[2]2. melléklet'!BI46+'[2]2. melléklet'!CX46+'[2]2. melléklet'!CY46+'[2]2. melléklet'!CZ46+'[2]2. melléklet'!DA46+'[2]2. melléklet'!DC46+'[2]2. melléklet'!DD46+'[2]2. melléklet'!DO46+'[2]2. melléklet'!DP46+'[2]2. melléklet'!DQ46+'[2]4. melléklet'!R46+'[2]7. melléklet'!M46</f>
        <v>0</v>
      </c>
      <c r="O47" s="134">
        <f>'[2]2. melléklet'!AP46</f>
        <v>0</v>
      </c>
      <c r="P47" s="134">
        <f>'[2]2. melléklet'!DN46</f>
        <v>0</v>
      </c>
      <c r="Q47" s="134">
        <f>'[2]2. melléklet'!AR46+'[2]2. melléklet'!BC46</f>
        <v>0</v>
      </c>
      <c r="R47" s="8" t="s">
        <v>696</v>
      </c>
      <c r="S47" s="24"/>
      <c r="T47" s="26"/>
      <c r="U47" s="30" t="s">
        <v>158</v>
      </c>
      <c r="V47" s="33" t="s">
        <v>955</v>
      </c>
      <c r="W47" s="33"/>
      <c r="X47" s="33"/>
      <c r="Y47" s="136"/>
      <c r="Z47" s="134">
        <f>'[2]2. melléklet'!Z46+'[2]2. melléklet'!AA46</f>
        <v>0</v>
      </c>
      <c r="AA47" s="134">
        <v>1000000</v>
      </c>
      <c r="AB47" s="134"/>
      <c r="AC47" s="134">
        <f>'[2]2. melléklet'!AC46</f>
        <v>0</v>
      </c>
      <c r="AD47" s="134">
        <f>'[2]2. melléklet'!CO46+'[2]2. melléklet'!DE46+'[2]3. melléklet'!Z46+'[2]2. melléklet'!DB46</f>
        <v>0</v>
      </c>
      <c r="AE47" s="202">
        <f t="shared" si="1"/>
        <v>1000000</v>
      </c>
      <c r="AF47" s="8" t="s">
        <v>704</v>
      </c>
      <c r="AG47" s="24"/>
      <c r="AH47" s="26"/>
      <c r="AI47" s="30" t="s">
        <v>158</v>
      </c>
      <c r="AJ47" s="33" t="s">
        <v>955</v>
      </c>
      <c r="AK47" s="33"/>
      <c r="AL47" s="33"/>
      <c r="AM47" s="136"/>
      <c r="AN47" s="134">
        <f>'[2]2. melléklet'!BW46</f>
        <v>0</v>
      </c>
      <c r="AO47" s="134">
        <f>'[2]2. melléklet'!CI46</f>
        <v>0</v>
      </c>
      <c r="AP47" s="134">
        <f>'[2]2. melléklet'!BG46+'[2]2. melléklet'!BJ46+'[2]2. melléklet'!BS46+'[2]2. melléklet'!BT46+'[2]2. melléklet'!BU46+'[2]2. melléklet'!BX46+'[2]2. melléklet'!BY46+'[2]2. melléklet'!CH46</f>
        <v>0</v>
      </c>
      <c r="AQ47" s="134">
        <f>'[2]2. melléklet'!CM46</f>
        <v>0</v>
      </c>
      <c r="AR47" s="134">
        <f>'[2]2. melléklet'!AS46</f>
        <v>0</v>
      </c>
      <c r="AS47" s="134"/>
      <c r="AT47" s="202">
        <f t="shared" si="3"/>
        <v>0</v>
      </c>
      <c r="AU47" s="134">
        <f t="shared" si="4"/>
        <v>1000000</v>
      </c>
    </row>
    <row r="48" spans="1:47" s="17" customFormat="1" ht="15" customHeight="1" thickBot="1">
      <c r="A48" s="8" t="s">
        <v>165</v>
      </c>
      <c r="B48" s="18"/>
      <c r="C48" s="19" t="s">
        <v>160</v>
      </c>
      <c r="D48" s="35" t="s">
        <v>161</v>
      </c>
      <c r="E48" s="35"/>
      <c r="F48" s="35"/>
      <c r="G48" s="35"/>
      <c r="H48" s="21"/>
      <c r="I48" s="37">
        <f>SUM(I49:I50)</f>
        <v>826259</v>
      </c>
      <c r="J48" s="37">
        <f aca="true" t="shared" si="27" ref="J48:Q48">SUM(J49:J50)</f>
        <v>0</v>
      </c>
      <c r="K48" s="37">
        <f>SUM(K49:K50)</f>
        <v>0</v>
      </c>
      <c r="L48" s="37">
        <f t="shared" si="27"/>
        <v>0</v>
      </c>
      <c r="M48" s="37">
        <f t="shared" si="27"/>
        <v>0</v>
      </c>
      <c r="N48" s="37">
        <f t="shared" si="27"/>
        <v>0</v>
      </c>
      <c r="O48" s="37">
        <f t="shared" si="27"/>
        <v>0</v>
      </c>
      <c r="P48" s="37">
        <f t="shared" si="27"/>
        <v>0</v>
      </c>
      <c r="Q48" s="37">
        <f t="shared" si="27"/>
        <v>0</v>
      </c>
      <c r="R48" s="8" t="s">
        <v>703</v>
      </c>
      <c r="S48" s="18"/>
      <c r="T48" s="19" t="s">
        <v>160</v>
      </c>
      <c r="U48" s="35" t="s">
        <v>161</v>
      </c>
      <c r="V48" s="35"/>
      <c r="W48" s="35"/>
      <c r="X48" s="35"/>
      <c r="Y48" s="133"/>
      <c r="Z48" s="137">
        <f>SUM(Z49:Z50)</f>
        <v>0</v>
      </c>
      <c r="AA48" s="137">
        <f>SUM(AA49:AA50)</f>
        <v>411599</v>
      </c>
      <c r="AB48" s="137">
        <f>SUM(AB49:AB50)</f>
        <v>0</v>
      </c>
      <c r="AC48" s="137">
        <f>SUM(AC49:AC50)</f>
        <v>0</v>
      </c>
      <c r="AD48" s="137">
        <f>SUM(AD49:AD50)</f>
        <v>0</v>
      </c>
      <c r="AE48" s="201">
        <f t="shared" si="1"/>
        <v>1237858</v>
      </c>
      <c r="AF48" s="8" t="s">
        <v>711</v>
      </c>
      <c r="AG48" s="18"/>
      <c r="AH48" s="19" t="s">
        <v>160</v>
      </c>
      <c r="AI48" s="35" t="s">
        <v>161</v>
      </c>
      <c r="AJ48" s="35"/>
      <c r="AK48" s="35"/>
      <c r="AL48" s="35"/>
      <c r="AM48" s="133"/>
      <c r="AN48" s="37">
        <f aca="true" t="shared" si="28" ref="AN48:AS48">SUM(AN49:AN50)</f>
        <v>0</v>
      </c>
      <c r="AO48" s="137">
        <f t="shared" si="28"/>
        <v>0</v>
      </c>
      <c r="AP48" s="137">
        <f t="shared" si="28"/>
        <v>0</v>
      </c>
      <c r="AQ48" s="137">
        <f t="shared" si="28"/>
        <v>0</v>
      </c>
      <c r="AR48" s="137">
        <f t="shared" si="28"/>
        <v>0</v>
      </c>
      <c r="AS48" s="137">
        <f t="shared" si="28"/>
        <v>0</v>
      </c>
      <c r="AT48" s="201">
        <f t="shared" si="3"/>
        <v>0</v>
      </c>
      <c r="AU48" s="137">
        <f t="shared" si="4"/>
        <v>1237858</v>
      </c>
    </row>
    <row r="49" spans="1:47" s="50" customFormat="1" ht="15" customHeight="1" thickBot="1">
      <c r="A49" s="8" t="s">
        <v>168</v>
      </c>
      <c r="B49" s="46"/>
      <c r="C49" s="26"/>
      <c r="D49" s="26" t="s">
        <v>163</v>
      </c>
      <c r="E49" s="45" t="s">
        <v>164</v>
      </c>
      <c r="F49" s="45"/>
      <c r="G49" s="45"/>
      <c r="H49" s="49"/>
      <c r="I49" s="27">
        <f>'[2]2. melléklet'!L48+'[2]2. melléklet'!AD48+'[2]2. melléklet'!AT48+'[2]2. melléklet'!BD48+'[2]2. melléklet'!BF48+'[2]2. melléklet'!CK48+'[2]2. melléklet'!CL48+'[2]3. melléklet'!J48+'[2]3. melléklet'!N48+'[2]3. melléklet'!X48+'[2]3. melléklet'!Y48+'[2]4. melléklet'!J48</f>
        <v>0</v>
      </c>
      <c r="J49" s="134">
        <f>'[2]2. melléklet'!K48+'[2]2. melléklet'!AE48+'[2]2. melléklet'!AN48+'[2]2. melléklet'!AO48+'[2]2. melléklet'!BE48+'[2]4. melléklet'!L48+'[2]4. melléklet'!M48+'[2]4. melléklet'!N48+'[2]4. melléklet'!O48+'[2]4. melléklet'!P48+'[2]4. melléklet'!Q48+'[2]4. melléklet'!S48</f>
        <v>0</v>
      </c>
      <c r="K49" s="134">
        <f>'[2]2. melléklet'!AB48+'[2]2. melléklet'!AQ48+'[2]3. melléklet'!W48</f>
        <v>0</v>
      </c>
      <c r="L49" s="134">
        <f>'[2]2. melléklet'!CJ48+'[2]2. melléklet'!CN48+'[2]5. melléklet'!T48+'[2]6. melléklet'!S48+'[2]4. melléklet'!K48</f>
        <v>0</v>
      </c>
      <c r="M49" s="134">
        <f>'[2]2. melléklet'!BV48+'[2]8. melléklet'!P48</f>
        <v>0</v>
      </c>
      <c r="N49" s="134">
        <f>'[2]2. melléklet'!BH48+'[2]2. melléklet'!BI48+'[2]2. melléklet'!CX48+'[2]2. melléklet'!CY48+'[2]2. melléklet'!CZ48+'[2]2. melléklet'!DA48+'[2]2. melléklet'!DC48+'[2]2. melléklet'!DD48+'[2]2. melléklet'!DO48+'[2]2. melléklet'!DP48+'[2]2. melléklet'!DQ48+'[2]4. melléklet'!R48+'[2]7. melléklet'!M48</f>
        <v>0</v>
      </c>
      <c r="O49" s="134"/>
      <c r="P49" s="143">
        <f>'[2]2. melléklet'!DN48</f>
        <v>0</v>
      </c>
      <c r="Q49" s="134">
        <f>'[2]2. melléklet'!AR48+'[2]2. melléklet'!BC48</f>
        <v>0</v>
      </c>
      <c r="R49" s="8" t="s">
        <v>710</v>
      </c>
      <c r="S49" s="46"/>
      <c r="T49" s="26"/>
      <c r="U49" s="26" t="s">
        <v>163</v>
      </c>
      <c r="V49" s="45" t="s">
        <v>164</v>
      </c>
      <c r="W49" s="45"/>
      <c r="X49" s="45"/>
      <c r="Y49" s="141"/>
      <c r="Z49" s="134">
        <f>'[2]2. melléklet'!Z48+'[2]2. melléklet'!AA48</f>
        <v>0</v>
      </c>
      <c r="AA49" s="134">
        <v>411599</v>
      </c>
      <c r="AB49" s="134"/>
      <c r="AC49" s="143">
        <f>'[2]2. melléklet'!AC48</f>
        <v>0</v>
      </c>
      <c r="AD49" s="143">
        <f>'[2]2. melléklet'!CO48+'[2]2. melléklet'!DE48+'[2]3. melléklet'!Z48+'[2]2. melléklet'!DB48</f>
        <v>0</v>
      </c>
      <c r="AE49" s="202">
        <f t="shared" si="1"/>
        <v>411599</v>
      </c>
      <c r="AF49" s="8" t="s">
        <v>718</v>
      </c>
      <c r="AG49" s="46"/>
      <c r="AH49" s="26"/>
      <c r="AI49" s="26" t="s">
        <v>163</v>
      </c>
      <c r="AJ49" s="45" t="s">
        <v>164</v>
      </c>
      <c r="AK49" s="45"/>
      <c r="AL49" s="45"/>
      <c r="AM49" s="141"/>
      <c r="AN49" s="143">
        <f>'[2]2. melléklet'!BW48</f>
        <v>0</v>
      </c>
      <c r="AO49" s="134">
        <f>'[2]2. melléklet'!CI48</f>
        <v>0</v>
      </c>
      <c r="AP49" s="143">
        <f>'[2]2. melléklet'!BG48+'[2]2. melléklet'!BJ48+'[2]2. melléklet'!BS48+'[2]2. melléklet'!BT48+'[2]2. melléklet'!BU48+'[2]2. melléklet'!BX48+'[2]2. melléklet'!BY48+'[2]2. melléklet'!CH48</f>
        <v>0</v>
      </c>
      <c r="AQ49" s="143">
        <f>'[2]2. melléklet'!CM48</f>
        <v>0</v>
      </c>
      <c r="AR49" s="143">
        <f>'[2]2. melléklet'!AS48</f>
        <v>0</v>
      </c>
      <c r="AS49" s="143"/>
      <c r="AT49" s="202">
        <f t="shared" si="3"/>
        <v>0</v>
      </c>
      <c r="AU49" s="143">
        <f t="shared" si="4"/>
        <v>411599</v>
      </c>
    </row>
    <row r="50" spans="1:47" s="50" customFormat="1" ht="15" customHeight="1" thickBot="1">
      <c r="A50" s="8" t="s">
        <v>171</v>
      </c>
      <c r="B50" s="46"/>
      <c r="C50" s="26"/>
      <c r="D50" s="26" t="s">
        <v>166</v>
      </c>
      <c r="E50" s="45" t="s">
        <v>167</v>
      </c>
      <c r="F50" s="45"/>
      <c r="G50" s="45"/>
      <c r="H50" s="49"/>
      <c r="I50" s="27">
        <v>826259</v>
      </c>
      <c r="J50" s="134">
        <f>'[2]2. melléklet'!K49+'[2]2. melléklet'!AE49+'[2]2. melléklet'!AN49+'[2]2. melléklet'!AO49+'[2]2. melléklet'!BE49+'[2]4. melléklet'!L49+'[2]4. melléklet'!M49+'[2]4. melléklet'!N49+'[2]4. melléklet'!O49+'[2]4. melléklet'!P49+'[2]4. melléklet'!Q49+'[2]4. melléklet'!S49</f>
        <v>0</v>
      </c>
      <c r="K50" s="134">
        <f>'[2]2. melléklet'!AB49+'[2]2. melléklet'!AQ49+'[2]3. melléklet'!W49</f>
        <v>0</v>
      </c>
      <c r="L50" s="134">
        <f>'[2]2. melléklet'!CJ49+'[2]2. melléklet'!CN49+'[2]5. melléklet'!T49+'[2]6. melléklet'!S49+'[2]4. melléklet'!K49</f>
        <v>0</v>
      </c>
      <c r="M50" s="134">
        <f>'[2]2. melléklet'!BV49+'[2]8. melléklet'!P49</f>
        <v>0</v>
      </c>
      <c r="N50" s="134">
        <f>'[2]2. melléklet'!BH49+'[2]2. melléklet'!BI49+'[2]2. melléklet'!CX49+'[2]2. melléklet'!CY49+'[2]2. melléklet'!CZ49+'[2]2. melléklet'!DA49+'[2]2. melléklet'!DC49+'[2]2. melléklet'!DD49+'[2]2. melléklet'!DO49+'[2]2. melléklet'!DP49+'[2]2. melléklet'!DQ49+'[2]4. melléklet'!R49+'[2]7. melléklet'!M49</f>
        <v>0</v>
      </c>
      <c r="O50" s="134"/>
      <c r="P50" s="143">
        <f>'[2]2. melléklet'!DN49</f>
        <v>0</v>
      </c>
      <c r="Q50" s="134">
        <f>'[2]2. melléklet'!AR49+'[2]2. melléklet'!BC49</f>
        <v>0</v>
      </c>
      <c r="R50" s="8" t="s">
        <v>717</v>
      </c>
      <c r="S50" s="46"/>
      <c r="T50" s="26"/>
      <c r="U50" s="26" t="s">
        <v>166</v>
      </c>
      <c r="V50" s="45" t="s">
        <v>167</v>
      </c>
      <c r="W50" s="45"/>
      <c r="X50" s="45"/>
      <c r="Y50" s="141"/>
      <c r="Z50" s="134">
        <f>'[2]2. melléklet'!Z49+'[2]2. melléklet'!AA49</f>
        <v>0</v>
      </c>
      <c r="AA50" s="134">
        <f>'[2]2. melléklet'!I49+'[2]2. melléklet'!J49+'[2]2. melléklet'!M49+'[2]2. melléklet'!N49+'[2]2. melléklet'!O49+'[2]2. melléklet'!P49+'[2]2. melléklet'!AP49+'[2]3. melléklet'!I49+'[2]3. melléklet'!K49+'[2]3. melléklet'!L49+'[2]3. melléklet'!M49</f>
        <v>0</v>
      </c>
      <c r="AB50" s="134"/>
      <c r="AC50" s="143">
        <f>'[2]2. melléklet'!AC49</f>
        <v>0</v>
      </c>
      <c r="AD50" s="143">
        <f>'[2]2. melléklet'!CO49+'[2]2. melléklet'!DE49+'[2]3. melléklet'!Z49+'[2]2. melléklet'!DB49</f>
        <v>0</v>
      </c>
      <c r="AE50" s="202">
        <f t="shared" si="1"/>
        <v>826259</v>
      </c>
      <c r="AF50" s="8" t="s">
        <v>725</v>
      </c>
      <c r="AG50" s="46"/>
      <c r="AH50" s="26"/>
      <c r="AI50" s="26" t="s">
        <v>166</v>
      </c>
      <c r="AJ50" s="45" t="s">
        <v>167</v>
      </c>
      <c r="AK50" s="45"/>
      <c r="AL50" s="45"/>
      <c r="AM50" s="141"/>
      <c r="AN50" s="143">
        <f>'[2]2. melléklet'!BW49</f>
        <v>0</v>
      </c>
      <c r="AO50" s="134">
        <f>'[2]2. melléklet'!CI49</f>
        <v>0</v>
      </c>
      <c r="AP50" s="143">
        <f>'[2]2. melléklet'!BG49+'[2]2. melléklet'!BJ49+'[2]2. melléklet'!BS49+'[2]2. melléklet'!BT49+'[2]2. melléklet'!BU49+'[2]2. melléklet'!BX49+'[2]2. melléklet'!BY49+'[2]2. melléklet'!CH49</f>
        <v>0</v>
      </c>
      <c r="AQ50" s="143">
        <f>'[2]2. melléklet'!CM49</f>
        <v>0</v>
      </c>
      <c r="AR50" s="143">
        <f>'[2]2. melléklet'!AS49</f>
        <v>0</v>
      </c>
      <c r="AS50" s="143"/>
      <c r="AT50" s="202">
        <f t="shared" si="3"/>
        <v>0</v>
      </c>
      <c r="AU50" s="143">
        <f t="shared" si="4"/>
        <v>826259</v>
      </c>
    </row>
    <row r="51" spans="1:47" s="17" customFormat="1" ht="15" customHeight="1" thickBot="1">
      <c r="A51" s="8" t="s">
        <v>172</v>
      </c>
      <c r="B51" s="61"/>
      <c r="C51" s="62" t="s">
        <v>169</v>
      </c>
      <c r="D51" s="63" t="s">
        <v>170</v>
      </c>
      <c r="E51" s="64"/>
      <c r="F51" s="64"/>
      <c r="G51" s="64"/>
      <c r="H51" s="64"/>
      <c r="I51" s="65"/>
      <c r="J51" s="146"/>
      <c r="K51" s="146"/>
      <c r="L51" s="146"/>
      <c r="M51" s="146"/>
      <c r="N51" s="146"/>
      <c r="O51" s="146"/>
      <c r="P51" s="146"/>
      <c r="Q51" s="146"/>
      <c r="R51" s="8" t="s">
        <v>724</v>
      </c>
      <c r="S51" s="61"/>
      <c r="T51" s="62" t="s">
        <v>169</v>
      </c>
      <c r="U51" s="63" t="s">
        <v>170</v>
      </c>
      <c r="V51" s="64"/>
      <c r="W51" s="64"/>
      <c r="X51" s="64"/>
      <c r="Y51" s="147"/>
      <c r="Z51" s="146"/>
      <c r="AA51" s="146"/>
      <c r="AB51" s="146"/>
      <c r="AC51" s="146"/>
      <c r="AD51" s="146"/>
      <c r="AE51" s="202">
        <f t="shared" si="1"/>
        <v>0</v>
      </c>
      <c r="AF51" s="8" t="s">
        <v>732</v>
      </c>
      <c r="AG51" s="61"/>
      <c r="AH51" s="62" t="s">
        <v>169</v>
      </c>
      <c r="AI51" s="63" t="s">
        <v>170</v>
      </c>
      <c r="AJ51" s="64"/>
      <c r="AK51" s="64"/>
      <c r="AL51" s="64"/>
      <c r="AM51" s="147"/>
      <c r="AN51" s="146"/>
      <c r="AO51" s="146"/>
      <c r="AP51" s="146"/>
      <c r="AQ51" s="146"/>
      <c r="AR51" s="146"/>
      <c r="AS51" s="146"/>
      <c r="AT51" s="201">
        <f t="shared" si="3"/>
        <v>0</v>
      </c>
      <c r="AU51" s="166">
        <f t="shared" si="4"/>
        <v>0</v>
      </c>
    </row>
    <row r="52" spans="1:47" s="17" customFormat="1" ht="15" customHeight="1" thickBot="1">
      <c r="A52" s="8" t="s">
        <v>174</v>
      </c>
      <c r="B52" s="67" t="s">
        <v>956</v>
      </c>
      <c r="C52" s="68" t="s">
        <v>957</v>
      </c>
      <c r="D52" s="69"/>
      <c r="E52" s="69"/>
      <c r="F52" s="69"/>
      <c r="G52" s="69"/>
      <c r="H52" s="69"/>
      <c r="I52" s="15"/>
      <c r="J52" s="130"/>
      <c r="K52" s="130"/>
      <c r="L52" s="130"/>
      <c r="M52" s="130"/>
      <c r="N52" s="130"/>
      <c r="O52" s="130"/>
      <c r="P52" s="130"/>
      <c r="Q52" s="130"/>
      <c r="R52" s="8" t="s">
        <v>731</v>
      </c>
      <c r="S52" s="67" t="s">
        <v>956</v>
      </c>
      <c r="T52" s="68" t="s">
        <v>957</v>
      </c>
      <c r="U52" s="69"/>
      <c r="V52" s="69"/>
      <c r="W52" s="69"/>
      <c r="X52" s="69"/>
      <c r="Y52" s="148"/>
      <c r="Z52" s="130"/>
      <c r="AA52" s="130"/>
      <c r="AB52" s="130"/>
      <c r="AC52" s="130"/>
      <c r="AD52" s="130"/>
      <c r="AE52" s="202">
        <f t="shared" si="1"/>
        <v>0</v>
      </c>
      <c r="AF52" s="8" t="s">
        <v>740</v>
      </c>
      <c r="AG52" s="67" t="s">
        <v>956</v>
      </c>
      <c r="AH52" s="68" t="s">
        <v>957</v>
      </c>
      <c r="AI52" s="69"/>
      <c r="AJ52" s="69"/>
      <c r="AK52" s="69"/>
      <c r="AL52" s="69"/>
      <c r="AM52" s="148"/>
      <c r="AN52" s="130"/>
      <c r="AO52" s="130"/>
      <c r="AP52" s="130"/>
      <c r="AQ52" s="130"/>
      <c r="AR52" s="130"/>
      <c r="AS52" s="130"/>
      <c r="AT52" s="201">
        <f t="shared" si="3"/>
        <v>0</v>
      </c>
      <c r="AU52" s="162">
        <f t="shared" si="4"/>
        <v>0</v>
      </c>
    </row>
    <row r="53" spans="1:47" s="17" customFormat="1" ht="30" customHeight="1" thickBot="1">
      <c r="A53" s="8" t="s">
        <v>175</v>
      </c>
      <c r="B53" s="348" t="s">
        <v>173</v>
      </c>
      <c r="C53" s="349"/>
      <c r="D53" s="349"/>
      <c r="E53" s="349"/>
      <c r="F53" s="349"/>
      <c r="G53" s="349"/>
      <c r="H53" s="349"/>
      <c r="I53" s="57">
        <f>SUM(I44,I45,I52)</f>
        <v>918815</v>
      </c>
      <c r="J53" s="57">
        <f aca="true" t="shared" si="29" ref="J53:Q53">SUM(J44,J45,J52)</f>
        <v>176362</v>
      </c>
      <c r="K53" s="57">
        <f>SUM(K44,K45,K52)</f>
        <v>30</v>
      </c>
      <c r="L53" s="57">
        <f>SUM(L44,L45,L52)</f>
        <v>460193</v>
      </c>
      <c r="M53" s="57">
        <f t="shared" si="29"/>
        <v>28025</v>
      </c>
      <c r="N53" s="57">
        <f t="shared" si="29"/>
        <v>316828</v>
      </c>
      <c r="O53" s="57">
        <f t="shared" si="29"/>
        <v>0</v>
      </c>
      <c r="P53" s="57">
        <f t="shared" si="29"/>
        <v>0</v>
      </c>
      <c r="Q53" s="57">
        <f t="shared" si="29"/>
        <v>51350</v>
      </c>
      <c r="R53" s="8" t="s">
        <v>739</v>
      </c>
      <c r="S53" s="348" t="s">
        <v>173</v>
      </c>
      <c r="T53" s="349"/>
      <c r="U53" s="349"/>
      <c r="V53" s="349"/>
      <c r="W53" s="349"/>
      <c r="X53" s="349"/>
      <c r="Y53" s="368"/>
      <c r="Z53" s="144">
        <f>SUM(Z44,Z45,Z52)</f>
        <v>10875</v>
      </c>
      <c r="AA53" s="144">
        <f>SUM(AA44,AA45,AA52)</f>
        <v>3674756</v>
      </c>
      <c r="AB53" s="144">
        <f>SUM(AB44,AB45,AB52)</f>
        <v>0</v>
      </c>
      <c r="AC53" s="144">
        <f>SUM(AC44,AC45,AC52)</f>
        <v>0</v>
      </c>
      <c r="AD53" s="144">
        <f>SUM(AD44,AD45,AD52)</f>
        <v>30</v>
      </c>
      <c r="AE53" s="201">
        <f t="shared" si="1"/>
        <v>5637264</v>
      </c>
      <c r="AF53" s="8" t="s">
        <v>747</v>
      </c>
      <c r="AG53" s="348" t="s">
        <v>173</v>
      </c>
      <c r="AH53" s="349"/>
      <c r="AI53" s="349"/>
      <c r="AJ53" s="349"/>
      <c r="AK53" s="349"/>
      <c r="AL53" s="349"/>
      <c r="AM53" s="368"/>
      <c r="AN53" s="57">
        <f aca="true" t="shared" si="30" ref="AN53:AS53">SUM(AN44,AN45,AN52)</f>
        <v>0</v>
      </c>
      <c r="AO53" s="144">
        <f t="shared" si="30"/>
        <v>0</v>
      </c>
      <c r="AP53" s="144">
        <f t="shared" si="30"/>
        <v>25543</v>
      </c>
      <c r="AQ53" s="144">
        <f t="shared" si="30"/>
        <v>0</v>
      </c>
      <c r="AR53" s="144">
        <f t="shared" si="30"/>
        <v>4960</v>
      </c>
      <c r="AS53" s="144">
        <f t="shared" si="30"/>
        <v>0</v>
      </c>
      <c r="AT53" s="201">
        <f t="shared" si="3"/>
        <v>30503</v>
      </c>
      <c r="AU53" s="57">
        <f>SUM(AE53,AT53)</f>
        <v>5667767</v>
      </c>
    </row>
    <row r="54" spans="1:47" s="43" customFormat="1" ht="15" customHeight="1" thickBot="1">
      <c r="A54" s="8" t="s">
        <v>176</v>
      </c>
      <c r="B54" s="149"/>
      <c r="C54" s="150"/>
      <c r="D54" s="150"/>
      <c r="E54" s="150"/>
      <c r="F54" s="150"/>
      <c r="G54" s="150"/>
      <c r="H54" s="150"/>
      <c r="I54" s="150"/>
      <c r="J54" s="150"/>
      <c r="K54" s="150"/>
      <c r="L54" s="150"/>
      <c r="M54" s="150"/>
      <c r="N54" s="150"/>
      <c r="O54" s="150"/>
      <c r="P54" s="150"/>
      <c r="Q54" s="150"/>
      <c r="R54" s="8" t="s">
        <v>746</v>
      </c>
      <c r="S54" s="150"/>
      <c r="T54" s="150"/>
      <c r="U54" s="150"/>
      <c r="V54" s="150"/>
      <c r="W54" s="150"/>
      <c r="X54" s="150"/>
      <c r="Y54" s="150"/>
      <c r="Z54" s="150"/>
      <c r="AA54" s="150"/>
      <c r="AB54" s="150"/>
      <c r="AC54" s="150"/>
      <c r="AD54" s="150"/>
      <c r="AE54" s="150"/>
      <c r="AF54" s="8" t="s">
        <v>755</v>
      </c>
      <c r="AG54" s="150"/>
      <c r="AH54" s="150"/>
      <c r="AI54" s="150"/>
      <c r="AJ54" s="150"/>
      <c r="AK54" s="150"/>
      <c r="AL54" s="150"/>
      <c r="AM54" s="150"/>
      <c r="AN54" s="150"/>
      <c r="AO54" s="150"/>
      <c r="AP54" s="150"/>
      <c r="AQ54" s="150"/>
      <c r="AR54" s="150"/>
      <c r="AS54" s="150"/>
      <c r="AT54" s="150"/>
      <c r="AU54" s="150"/>
    </row>
    <row r="55" spans="1:47" ht="300.75" thickBot="1">
      <c r="A55" s="8" t="s">
        <v>178</v>
      </c>
      <c r="B55" s="353" t="s">
        <v>39</v>
      </c>
      <c r="C55" s="353"/>
      <c r="D55" s="353"/>
      <c r="E55" s="353"/>
      <c r="F55" s="353"/>
      <c r="G55" s="353"/>
      <c r="H55" s="353"/>
      <c r="I55" s="11" t="s">
        <v>1017</v>
      </c>
      <c r="J55" s="11" t="s">
        <v>1018</v>
      </c>
      <c r="K55" s="11" t="s">
        <v>1019</v>
      </c>
      <c r="L55" s="11" t="s">
        <v>1020</v>
      </c>
      <c r="M55" s="11" t="s">
        <v>1021</v>
      </c>
      <c r="N55" s="11" t="s">
        <v>1022</v>
      </c>
      <c r="O55" s="11" t="s">
        <v>1023</v>
      </c>
      <c r="P55" s="11" t="s">
        <v>1024</v>
      </c>
      <c r="Q55" s="11" t="s">
        <v>1039</v>
      </c>
      <c r="R55" s="8" t="s">
        <v>754</v>
      </c>
      <c r="S55" s="371" t="s">
        <v>39</v>
      </c>
      <c r="T55" s="372"/>
      <c r="U55" s="372"/>
      <c r="V55" s="372"/>
      <c r="W55" s="372"/>
      <c r="X55" s="372"/>
      <c r="Y55" s="373"/>
      <c r="Z55" s="11" t="s">
        <v>1026</v>
      </c>
      <c r="AA55" s="11" t="s">
        <v>1027</v>
      </c>
      <c r="AB55" s="11" t="s">
        <v>1028</v>
      </c>
      <c r="AC55" s="11" t="s">
        <v>1029</v>
      </c>
      <c r="AD55" s="11" t="s">
        <v>1030</v>
      </c>
      <c r="AE55" s="196" t="s">
        <v>1031</v>
      </c>
      <c r="AF55" s="8" t="s">
        <v>762</v>
      </c>
      <c r="AG55" s="371" t="s">
        <v>39</v>
      </c>
      <c r="AH55" s="372"/>
      <c r="AI55" s="372"/>
      <c r="AJ55" s="372"/>
      <c r="AK55" s="372"/>
      <c r="AL55" s="372"/>
      <c r="AM55" s="373"/>
      <c r="AN55" s="11" t="s">
        <v>1032</v>
      </c>
      <c r="AO55" s="11" t="s">
        <v>1033</v>
      </c>
      <c r="AP55" s="11" t="s">
        <v>1034</v>
      </c>
      <c r="AQ55" s="198" t="s">
        <v>1035</v>
      </c>
      <c r="AR55" s="198" t="s">
        <v>1036</v>
      </c>
      <c r="AS55" s="199" t="s">
        <v>1037</v>
      </c>
      <c r="AT55" s="196" t="s">
        <v>1038</v>
      </c>
      <c r="AU55" s="11" t="s">
        <v>43</v>
      </c>
    </row>
    <row r="56" spans="1:47" s="73" customFormat="1" ht="16.5" thickBot="1">
      <c r="A56" s="8" t="s">
        <v>180</v>
      </c>
      <c r="B56" s="70" t="s">
        <v>45</v>
      </c>
      <c r="C56" s="71" t="s">
        <v>177</v>
      </c>
      <c r="D56" s="71"/>
      <c r="E56" s="71"/>
      <c r="F56" s="71"/>
      <c r="G56" s="71"/>
      <c r="H56" s="71"/>
      <c r="I56" s="72">
        <f>SUM(I57:I61)</f>
        <v>214058</v>
      </c>
      <c r="J56" s="72">
        <f aca="true" t="shared" si="31" ref="J56:P56">SUM(J57:J61)</f>
        <v>493431</v>
      </c>
      <c r="K56" s="72">
        <f t="shared" si="31"/>
        <v>64163</v>
      </c>
      <c r="L56" s="72">
        <f t="shared" si="31"/>
        <v>643153</v>
      </c>
      <c r="M56" s="72">
        <f t="shared" si="31"/>
        <v>146093</v>
      </c>
      <c r="N56" s="72">
        <f t="shared" si="31"/>
        <v>348960</v>
      </c>
      <c r="O56" s="72">
        <f t="shared" si="31"/>
        <v>0</v>
      </c>
      <c r="P56" s="72">
        <f t="shared" si="31"/>
        <v>36563</v>
      </c>
      <c r="Q56" s="72">
        <f>SUM(Q57:Q61)</f>
        <v>64400</v>
      </c>
      <c r="R56" s="8" t="s">
        <v>761</v>
      </c>
      <c r="S56" s="70" t="s">
        <v>45</v>
      </c>
      <c r="T56" s="71" t="s">
        <v>177</v>
      </c>
      <c r="U56" s="71"/>
      <c r="V56" s="71"/>
      <c r="W56" s="71"/>
      <c r="X56" s="71"/>
      <c r="Y56" s="71"/>
      <c r="Z56" s="72">
        <f>SUM(Z57:Z61)</f>
        <v>15196</v>
      </c>
      <c r="AA56" s="72">
        <f>SUM(AA57:AA61)</f>
        <v>1200733</v>
      </c>
      <c r="AB56" s="72">
        <f>SUM(AB57:AB61)</f>
        <v>0</v>
      </c>
      <c r="AC56" s="72">
        <f>SUM(AC57:AC61)</f>
        <v>43560</v>
      </c>
      <c r="AD56" s="72">
        <f>SUM(AD57:AD61)</f>
        <v>20236</v>
      </c>
      <c r="AE56" s="201">
        <f aca="true" t="shared" si="32" ref="AE56:AE82">SUM(I56:Q56,Z56:AD56)</f>
        <v>3290546</v>
      </c>
      <c r="AF56" s="8" t="s">
        <v>769</v>
      </c>
      <c r="AG56" s="70" t="s">
        <v>45</v>
      </c>
      <c r="AH56" s="71" t="s">
        <v>177</v>
      </c>
      <c r="AI56" s="71"/>
      <c r="AJ56" s="71"/>
      <c r="AK56" s="71"/>
      <c r="AL56" s="71"/>
      <c r="AM56" s="71"/>
      <c r="AN56" s="72">
        <f aca="true" t="shared" si="33" ref="AN56:AS56">SUM(AN57:AN61)</f>
        <v>28255</v>
      </c>
      <c r="AO56" s="72">
        <f t="shared" si="33"/>
        <v>2864</v>
      </c>
      <c r="AP56" s="72">
        <f t="shared" si="33"/>
        <v>203147</v>
      </c>
      <c r="AQ56" s="72">
        <f t="shared" si="33"/>
        <v>3500</v>
      </c>
      <c r="AR56" s="72">
        <f t="shared" si="33"/>
        <v>0</v>
      </c>
      <c r="AS56" s="72">
        <f t="shared" si="33"/>
        <v>0</v>
      </c>
      <c r="AT56" s="201">
        <f aca="true" t="shared" si="34" ref="AT56:AT82">SUM(AN56:AS56)</f>
        <v>237766</v>
      </c>
      <c r="AU56" s="72">
        <f aca="true" t="shared" si="35" ref="AU56:AU82">SUM(AE56,AT56)</f>
        <v>3528312</v>
      </c>
    </row>
    <row r="57" spans="1:47" s="73" customFormat="1" ht="16.5" thickBot="1">
      <c r="A57" s="8" t="s">
        <v>182</v>
      </c>
      <c r="B57" s="74"/>
      <c r="C57" s="75" t="s">
        <v>48</v>
      </c>
      <c r="D57" s="76" t="s">
        <v>179</v>
      </c>
      <c r="E57" s="76"/>
      <c r="F57" s="76"/>
      <c r="G57" s="76"/>
      <c r="H57" s="77"/>
      <c r="I57" s="78">
        <f>'[2]2. melléklet'!L56+'[2]2. melléklet'!AD56+'[2]2. melléklet'!AT56+'[2]2. melléklet'!BD56+'[2]2. melléklet'!BF56+'[2]2. melléklet'!CK56+'[2]2. melléklet'!CL56+'[2]3. melléklet'!J56+'[2]3. melléklet'!N56+'[2]3. melléklet'!X56+'[2]3. melléklet'!Y56+'[2]4. melléklet'!J56</f>
        <v>8147</v>
      </c>
      <c r="J57" s="78">
        <f>'[2]2. melléklet'!K56+'[2]2. melléklet'!AE56+'[2]2. melléklet'!AN56+'[2]2. melléklet'!AO56+'[2]2. melléklet'!BE56+'[2]4. melléklet'!L56+'[2]4. melléklet'!M56+'[2]4. melléklet'!N56+'[2]4. melléklet'!O56+'[2]4. melléklet'!P56+'[2]4. melléklet'!Q56+'[2]4. melléklet'!S56</f>
        <v>71197</v>
      </c>
      <c r="K57" s="78">
        <f>'[2]2. melléklet'!AB56+'[2]2. melléklet'!AQ56+'[2]3. melléklet'!W56</f>
        <v>186</v>
      </c>
      <c r="L57" s="137">
        <f>'[2]2. melléklet'!CJ56+'[2]2. melléklet'!CN56+'[2]5. melléklet_I_mód'!T56+'[2]6. melléklet_I_mód'!S56+'[2]4. melléklet_I_mód'!K56</f>
        <v>228863</v>
      </c>
      <c r="M57" s="137">
        <f>'[2]2. melléklet'!BV56+'[2]8. melléklet_I_mód'!P56</f>
        <v>50100</v>
      </c>
      <c r="N57" s="137">
        <f>'[2]2. melléklet'!BH56+'[2]2. melléklet'!BI56+'[2]2. melléklet'!CX56+'[2]2. melléklet'!CY56+'[2]2. melléklet'!CZ56+'[2]2. melléklet'!DA56+'[2]2. melléklet'!DC56+'[2]2. melléklet'!DD56+'[2]2. melléklet'!DO56+'[2]2. melléklet'!DP56+'[2]2. melléklet'!DQ56+'[2]4. melléklet'!R56+'[2]7. melléklet'!M56</f>
        <v>108240</v>
      </c>
      <c r="O57" s="78"/>
      <c r="P57" s="78">
        <f>'[2]2. melléklet'!DN56</f>
        <v>0</v>
      </c>
      <c r="Q57" s="78">
        <f>'[2]2. melléklet'!AR56+'[2]2. melléklet'!BC56</f>
        <v>0</v>
      </c>
      <c r="R57" s="8" t="s">
        <v>768</v>
      </c>
      <c r="S57" s="74"/>
      <c r="T57" s="75" t="s">
        <v>48</v>
      </c>
      <c r="U57" s="76" t="s">
        <v>179</v>
      </c>
      <c r="V57" s="76"/>
      <c r="W57" s="76"/>
      <c r="X57" s="76"/>
      <c r="Y57" s="77"/>
      <c r="Z57" s="137">
        <f>'[2]2. melléklet'!Z56+'[2]2. melléklet'!AA56</f>
        <v>8642</v>
      </c>
      <c r="AA57" s="78">
        <v>298613</v>
      </c>
      <c r="AB57" s="78"/>
      <c r="AC57" s="78">
        <f>'[2]2. melléklet'!AC56</f>
        <v>0</v>
      </c>
      <c r="AD57" s="78">
        <f>'[2]2. melléklet'!CO56+'[2]2. melléklet'!DE56+'[2]3. melléklet'!Z56+'[2]2. melléklet'!DB56</f>
        <v>0</v>
      </c>
      <c r="AE57" s="201">
        <f t="shared" si="32"/>
        <v>773988</v>
      </c>
      <c r="AF57" s="8" t="s">
        <v>776</v>
      </c>
      <c r="AG57" s="74"/>
      <c r="AH57" s="75" t="s">
        <v>48</v>
      </c>
      <c r="AI57" s="76" t="s">
        <v>179</v>
      </c>
      <c r="AJ57" s="76"/>
      <c r="AK57" s="76"/>
      <c r="AL57" s="76"/>
      <c r="AM57" s="77"/>
      <c r="AN57" s="78">
        <f>'[2]2. melléklet'!BW56</f>
        <v>0</v>
      </c>
      <c r="AO57" s="78">
        <f>'[2]2. melléklet'!CI56</f>
        <v>472</v>
      </c>
      <c r="AP57" s="78">
        <f>'[2]2. melléklet'!BG56+'[2]2. melléklet'!BJ56+'[2]2. melléklet'!BS56+'[2]2. melléklet'!BT56+'[2]2. melléklet'!BU56+'[2]2. melléklet'!BX56+'[2]2. melléklet'!BY56+'[2]2. melléklet'!CH56</f>
        <v>0</v>
      </c>
      <c r="AQ57" s="78">
        <f>'[2]2. melléklet'!CM56</f>
        <v>2000</v>
      </c>
      <c r="AR57" s="78">
        <f>'[2]2. melléklet'!AS56</f>
        <v>0</v>
      </c>
      <c r="AS57" s="78"/>
      <c r="AT57" s="201">
        <f t="shared" si="34"/>
        <v>2472</v>
      </c>
      <c r="AU57" s="78">
        <f t="shared" si="35"/>
        <v>776460</v>
      </c>
    </row>
    <row r="58" spans="1:47" s="73" customFormat="1" ht="16.5" thickBot="1">
      <c r="A58" s="8" t="s">
        <v>184</v>
      </c>
      <c r="B58" s="74"/>
      <c r="C58" s="75" t="s">
        <v>60</v>
      </c>
      <c r="D58" s="79" t="s">
        <v>181</v>
      </c>
      <c r="E58" s="80"/>
      <c r="F58" s="79"/>
      <c r="G58" s="79"/>
      <c r="H58" s="81"/>
      <c r="I58" s="82">
        <f>'[2]2. melléklet'!L57+'[2]2. melléklet'!AD57+'[2]2. melléklet'!AT57+'[2]2. melléklet'!BD57+'[2]2. melléklet'!BF57+'[2]2. melléklet'!CK57+'[2]2. melléklet'!CL57+'[2]3. melléklet'!J57+'[2]3. melléklet'!N57+'[2]3. melléklet'!X57+'[2]3. melléklet'!Y57+'[2]4. melléklet'!J57</f>
        <v>1895</v>
      </c>
      <c r="J58" s="82">
        <f>'[2]2. melléklet'!K57+'[2]2. melléklet'!AE57+'[2]2. melléklet'!AN57+'[2]2. melléklet'!AO57+'[2]2. melléklet'!BE57+'[2]4. melléklet'!L57+'[2]4. melléklet'!M57+'[2]4. melléklet'!N57+'[2]4. melléklet'!O57+'[2]4. melléklet'!P57+'[2]4. melléklet'!Q57+'[2]4. melléklet'!S57</f>
        <v>17895</v>
      </c>
      <c r="K58" s="82">
        <f>'[2]2. melléklet'!AB57+'[2]2. melléklet'!AQ57+'[2]3. melléklet'!W57</f>
        <v>41</v>
      </c>
      <c r="L58" s="137">
        <f>'[2]2. melléklet'!CJ57+'[2]2. melléklet'!CN57+'[2]5. melléklet'!T57+'[2]6. melléklet'!S57+'[2]4. melléklet'!K57</f>
        <v>55939</v>
      </c>
      <c r="M58" s="137">
        <f>'[2]2. melléklet'!BV57+'[2]8. melléklet'!P57</f>
        <v>12316</v>
      </c>
      <c r="N58" s="137">
        <f>'[2]2. melléklet'!BH57+'[2]2. melléklet'!BI57+'[2]2. melléklet'!CX57+'[2]2. melléklet'!CY57+'[2]2. melléklet'!CZ57+'[2]2. melléklet'!DA57+'[2]2. melléklet'!DC57+'[2]2. melléklet'!DD57+'[2]2. melléklet'!DO57+'[2]2. melléklet'!DP57+'[2]2. melléklet'!DQ57+'[2]4. melléklet'!R57+'[2]7. melléklet'!M57</f>
        <v>25032</v>
      </c>
      <c r="O58" s="82"/>
      <c r="P58" s="82">
        <f>'[2]2. melléklet'!DN57</f>
        <v>0</v>
      </c>
      <c r="Q58" s="82">
        <f>'[2]2. melléklet'!AR57+'[2]2. melléklet'!BC57</f>
        <v>0</v>
      </c>
      <c r="R58" s="8" t="s">
        <v>775</v>
      </c>
      <c r="S58" s="74"/>
      <c r="T58" s="75" t="s">
        <v>60</v>
      </c>
      <c r="U58" s="79" t="s">
        <v>181</v>
      </c>
      <c r="V58" s="80"/>
      <c r="W58" s="79"/>
      <c r="X58" s="79"/>
      <c r="Y58" s="81"/>
      <c r="Z58" s="137">
        <f>'[2]2. melléklet'!Z57+'[2]2. melléklet'!AA57</f>
        <v>2233</v>
      </c>
      <c r="AA58" s="82">
        <v>73034</v>
      </c>
      <c r="AB58" s="82"/>
      <c r="AC58" s="82">
        <f>'[2]2. melléklet'!AC57</f>
        <v>0</v>
      </c>
      <c r="AD58" s="82">
        <f>'[2]2. melléklet'!CO57+'[2]2. melléklet'!DE57+'[2]3. melléklet'!Z57+'[2]2. melléklet'!DB57</f>
        <v>0</v>
      </c>
      <c r="AE58" s="201">
        <f t="shared" si="32"/>
        <v>188385</v>
      </c>
      <c r="AF58" s="8" t="s">
        <v>783</v>
      </c>
      <c r="AG58" s="74"/>
      <c r="AH58" s="75" t="s">
        <v>60</v>
      </c>
      <c r="AI58" s="79" t="s">
        <v>181</v>
      </c>
      <c r="AJ58" s="80"/>
      <c r="AK58" s="79"/>
      <c r="AL58" s="79"/>
      <c r="AM58" s="81"/>
      <c r="AN58" s="82">
        <f>'[2]2. melléklet'!BW57</f>
        <v>0</v>
      </c>
      <c r="AO58" s="82">
        <f>'[2]2. melléklet'!CI57</f>
        <v>264</v>
      </c>
      <c r="AP58" s="82">
        <f>'[2]2. melléklet'!BG57+'[2]2. melléklet'!BJ57+'[2]2. melléklet'!BS57+'[2]2. melléklet'!BT57+'[2]2. melléklet'!BU57+'[2]2. melléklet'!BX57+'[2]2. melléklet'!BY57+'[2]2. melléklet'!CH57</f>
        <v>0</v>
      </c>
      <c r="AQ58" s="82">
        <f>'[2]2. melléklet'!CM57</f>
        <v>0</v>
      </c>
      <c r="AR58" s="82">
        <f>'[2]2. melléklet'!AS57</f>
        <v>0</v>
      </c>
      <c r="AS58" s="82"/>
      <c r="AT58" s="201">
        <f t="shared" si="34"/>
        <v>264</v>
      </c>
      <c r="AU58" s="82">
        <f t="shared" si="35"/>
        <v>188649</v>
      </c>
    </row>
    <row r="59" spans="1:47" s="73" customFormat="1" ht="16.5" thickBot="1">
      <c r="A59" s="8" t="s">
        <v>187</v>
      </c>
      <c r="B59" s="74"/>
      <c r="C59" s="75" t="s">
        <v>83</v>
      </c>
      <c r="D59" s="79" t="s">
        <v>183</v>
      </c>
      <c r="E59" s="80"/>
      <c r="F59" s="79"/>
      <c r="G59" s="79"/>
      <c r="H59" s="81"/>
      <c r="I59" s="82">
        <f>'[2]2. melléklet_I_mód'!L58+'[2]2. melléklet_I_mód'!AD58+'[2]2. melléklet_I_mód'!AT58+'[2]2. melléklet_I_mód'!BD58+'[2]2. melléklet_I_mód'!BF58+'[2]2. melléklet_I_mód'!CK58+'[2]2. melléklet_I_mód'!CL58+'[2]3. melléklet'!J58+'[2]3. melléklet'!N58+'[2]3. melléklet'!X58+'[2]3. melléklet'!Y58+'[2]4. melléklet_I_mód'!J58</f>
        <v>194916</v>
      </c>
      <c r="J59" s="82">
        <f>'[2]2. melléklet'!K58+'[2]2. melléklet'!AE58+'[2]2. melléklet'!AN58+'[2]2. melléklet'!AO58+'[2]2. melléklet'!BE58+'[2]4. melléklet_I_mód'!L58+'[2]4. melléklet_I_mód'!M58+'[2]4. melléklet_I_mód'!N58+'[2]4. melléklet_I_mód'!O58+'[2]4. melléklet_I_mód'!P58+'[2]4. melléklet_I_mód'!Q58+'[2]4. melléklet_I_mód'!S58</f>
        <v>392339</v>
      </c>
      <c r="K59" s="82">
        <f>'[2]2. melléklet'!AB58+'[2]2. melléklet'!AQ58+'[2]3. melléklet'!W58</f>
        <v>54636</v>
      </c>
      <c r="L59" s="137">
        <f>'[2]2. melléklet_I_mód'!CJ58+'[2]2. melléklet_I_mód'!CN58+'[2]5. melléklet_I_mód'!T58+'[2]6. melléklet_I_mód'!S58+'[2]4. melléklet_I_mód'!K58</f>
        <v>99861</v>
      </c>
      <c r="M59" s="137">
        <f>'[2]2. melléklet'!BV58+'[2]8. melléklet_I_mód'!P58</f>
        <v>71177</v>
      </c>
      <c r="N59" s="137">
        <v>47156</v>
      </c>
      <c r="O59" s="82"/>
      <c r="P59" s="82">
        <f>'[2]2. melléklet'!DN58</f>
        <v>0</v>
      </c>
      <c r="Q59" s="82">
        <f>'[2]2. melléklet'!AR58+'[2]2. melléklet'!BC58</f>
        <v>64400</v>
      </c>
      <c r="R59" s="8" t="s">
        <v>782</v>
      </c>
      <c r="S59" s="74"/>
      <c r="T59" s="75" t="s">
        <v>83</v>
      </c>
      <c r="U59" s="79" t="s">
        <v>183</v>
      </c>
      <c r="V59" s="80"/>
      <c r="W59" s="79"/>
      <c r="X59" s="79"/>
      <c r="Y59" s="81"/>
      <c r="Z59" s="137">
        <f>'[2]2. melléklet'!Z58+'[2]2. melléklet'!AA58</f>
        <v>4290</v>
      </c>
      <c r="AA59" s="82">
        <v>330257</v>
      </c>
      <c r="AB59" s="82"/>
      <c r="AC59" s="82">
        <f>'[2]2. melléklet'!AC58</f>
        <v>0</v>
      </c>
      <c r="AD59" s="82">
        <f>'[2]2. melléklet'!CO58+'[2]2. melléklet'!DE58+'[2]3. melléklet'!Z58+'[2]2. melléklet'!DB58</f>
        <v>0</v>
      </c>
      <c r="AE59" s="201">
        <f t="shared" si="32"/>
        <v>1259032</v>
      </c>
      <c r="AF59" s="8" t="s">
        <v>790</v>
      </c>
      <c r="AG59" s="74"/>
      <c r="AH59" s="75" t="s">
        <v>83</v>
      </c>
      <c r="AI59" s="79" t="s">
        <v>183</v>
      </c>
      <c r="AJ59" s="80"/>
      <c r="AK59" s="79"/>
      <c r="AL59" s="79"/>
      <c r="AM59" s="81"/>
      <c r="AN59" s="82">
        <f>'[2]2. melléklet'!BW58</f>
        <v>0</v>
      </c>
      <c r="AO59" s="82">
        <f>'[2]2. melléklet'!CI58</f>
        <v>2128</v>
      </c>
      <c r="AP59" s="82">
        <f>'[2]2. melléklet'!BG58+'[2]2. melléklet'!BJ58+'[2]2. melléklet'!BS58+'[2]2. melléklet'!BT58+'[2]2. melléklet'!BU58+'[2]2. melléklet'!BX58+'[2]2. melléklet'!BY58+'[2]2. melléklet'!CH58</f>
        <v>550</v>
      </c>
      <c r="AQ59" s="82">
        <f>'[2]2. melléklet'!CM58</f>
        <v>0</v>
      </c>
      <c r="AR59" s="82">
        <f>'[2]2. melléklet'!AS58</f>
        <v>0</v>
      </c>
      <c r="AS59" s="82"/>
      <c r="AT59" s="201">
        <f t="shared" si="34"/>
        <v>2678</v>
      </c>
      <c r="AU59" s="82">
        <f t="shared" si="35"/>
        <v>1261710</v>
      </c>
    </row>
    <row r="60" spans="1:47" s="73" customFormat="1" ht="16.5" thickBot="1">
      <c r="A60" s="8" t="s">
        <v>189</v>
      </c>
      <c r="B60" s="74"/>
      <c r="C60" s="75" t="s">
        <v>185</v>
      </c>
      <c r="D60" s="83" t="s">
        <v>186</v>
      </c>
      <c r="E60" s="84"/>
      <c r="F60" s="84"/>
      <c r="G60" s="83"/>
      <c r="H60" s="85"/>
      <c r="I60" s="86">
        <f>'[2]2. melléklet'!L59+'[2]2. melléklet'!AD59+'[2]2. melléklet'!AT59+'[2]2. melléklet'!BD59+'[2]2. melléklet'!BF59+'[2]2. melléklet'!CK59+'[2]2. melléklet'!CL59+'[2]3. melléklet'!J59+'[2]3. melléklet'!N59+'[2]3. melléklet'!X59+'[2]3. melléklet'!Y59+'[2]4. melléklet'!J59</f>
        <v>0</v>
      </c>
      <c r="J60" s="86">
        <f>'[2]2. melléklet'!K59+'[2]2. melléklet'!AE59+'[2]2. melléklet'!AN59+'[2]2. melléklet'!AO59+'[2]2. melléklet'!BE59+'[2]4. melléklet'!L59+'[2]4. melléklet'!M59+'[2]4. melléklet'!N59+'[2]4. melléklet'!O59+'[2]4. melléklet'!P59+'[2]4. melléklet'!Q59+'[2]4. melléklet'!S59</f>
        <v>0</v>
      </c>
      <c r="K60" s="86">
        <f>'[2]2. melléklet'!AB59+'[2]2. melléklet'!AQ59+'[2]3. melléklet'!W59</f>
        <v>0</v>
      </c>
      <c r="L60" s="137">
        <f>'[2]2. melléklet'!CJ59+'[2]2. melléklet'!CN59+'[2]5. melléklet'!T59+'[2]6. melléklet'!S59+'[2]4. melléklet'!K59</f>
        <v>0</v>
      </c>
      <c r="M60" s="137">
        <f>'[2]2. melléklet'!BV59+'[2]8. melléklet'!P59</f>
        <v>0</v>
      </c>
      <c r="N60" s="137">
        <f>'[2]2. melléklet'!BH59+'[2]2. melléklet'!BI59+'[2]2. melléklet'!CX59+'[2]2. melléklet'!CY59+'[2]2. melléklet'!CZ59+'[2]2. melléklet'!DA59+'[2]2. melléklet'!DC59+'[2]2. melléklet'!DD59+'[2]2. melléklet'!DO59+'[2]2. melléklet'!DP59+'[2]2. melléklet'!DQ59+'[2]4. melléklet'!R59+'[2]7. melléklet'!M59</f>
        <v>14873</v>
      </c>
      <c r="O60" s="86">
        <f>'[2]2. melléklet'!AP59</f>
        <v>0</v>
      </c>
      <c r="P60" s="86">
        <f>'[2]2. melléklet'!DN59</f>
        <v>0</v>
      </c>
      <c r="Q60" s="86">
        <f>'[2]2. melléklet'!AR59+'[2]2. melléklet'!BC59</f>
        <v>0</v>
      </c>
      <c r="R60" s="8" t="s">
        <v>789</v>
      </c>
      <c r="S60" s="74"/>
      <c r="T60" s="75" t="s">
        <v>185</v>
      </c>
      <c r="U60" s="83" t="s">
        <v>186</v>
      </c>
      <c r="V60" s="84"/>
      <c r="W60" s="84"/>
      <c r="X60" s="83"/>
      <c r="Y60" s="85"/>
      <c r="Z60" s="137">
        <f>'[2]2. melléklet'!Z59+'[2]2. melléklet'!AA59</f>
        <v>0</v>
      </c>
      <c r="AA60" s="86">
        <f>'[2]2. melléklet'!I59+'[2]2. melléklet'!J59+'[2]2. melléklet'!M59+'[2]2. melléklet'!N59+'[2]2. melléklet'!O59+'[2]2. melléklet'!P59+'[2]2. melléklet'!AP59+'[2]3. melléklet'!I59+'[2]3. melléklet'!K59+'[2]3. melléklet'!L59+'[2]3. melléklet'!M59</f>
        <v>0</v>
      </c>
      <c r="AB60" s="86"/>
      <c r="AC60" s="86">
        <f>'[2]2. melléklet'!AC59</f>
        <v>0</v>
      </c>
      <c r="AD60" s="86">
        <f>'[2]2. melléklet'!CO59+'[2]2. melléklet'!DE59+'[2]3. melléklet'!Z59+'[2]2. melléklet'!DB59</f>
        <v>20236</v>
      </c>
      <c r="AE60" s="201">
        <f t="shared" si="32"/>
        <v>35109</v>
      </c>
      <c r="AF60" s="8" t="s">
        <v>797</v>
      </c>
      <c r="AG60" s="74"/>
      <c r="AH60" s="75" t="s">
        <v>185</v>
      </c>
      <c r="AI60" s="83" t="s">
        <v>186</v>
      </c>
      <c r="AJ60" s="84"/>
      <c r="AK60" s="84"/>
      <c r="AL60" s="83"/>
      <c r="AM60" s="85"/>
      <c r="AN60" s="86">
        <f>'[2]2. melléklet'!BW59</f>
        <v>0</v>
      </c>
      <c r="AO60" s="86">
        <f>'[2]2. melléklet'!CI59</f>
        <v>0</v>
      </c>
      <c r="AP60" s="86">
        <f>'[2]2. melléklet'!BG59+'[2]2. melléklet'!BJ59+'[2]2. melléklet'!BS59+'[2]2. melléklet'!BT59+'[2]2. melléklet'!BU59+'[2]2. melléklet'!BX59+'[2]2. melléklet'!BY59+'[2]2. melléklet'!CH59</f>
        <v>0</v>
      </c>
      <c r="AQ60" s="86">
        <f>'[2]2. melléklet'!CM59</f>
        <v>0</v>
      </c>
      <c r="AR60" s="86">
        <f>'[2]2. melléklet'!AS59</f>
        <v>0</v>
      </c>
      <c r="AS60" s="86"/>
      <c r="AT60" s="201">
        <f t="shared" si="34"/>
        <v>0</v>
      </c>
      <c r="AU60" s="86">
        <f t="shared" si="35"/>
        <v>35109</v>
      </c>
    </row>
    <row r="61" spans="1:47" s="73" customFormat="1" ht="16.5" thickBot="1">
      <c r="A61" s="8" t="s">
        <v>192</v>
      </c>
      <c r="B61" s="74"/>
      <c r="C61" s="75" t="s">
        <v>112</v>
      </c>
      <c r="D61" s="79" t="s">
        <v>188</v>
      </c>
      <c r="E61" s="80"/>
      <c r="F61" s="79"/>
      <c r="G61" s="79"/>
      <c r="H61" s="81"/>
      <c r="I61" s="82">
        <f>SUM(I62:I67)</f>
        <v>9100</v>
      </c>
      <c r="J61" s="82">
        <f aca="true" t="shared" si="36" ref="J61:P61">SUM(J62:J67)</f>
        <v>12000</v>
      </c>
      <c r="K61" s="82">
        <f t="shared" si="36"/>
        <v>9300</v>
      </c>
      <c r="L61" s="82">
        <f t="shared" si="36"/>
        <v>258490</v>
      </c>
      <c r="M61" s="82">
        <f t="shared" si="36"/>
        <v>12500</v>
      </c>
      <c r="N61" s="82">
        <f t="shared" si="36"/>
        <v>153659</v>
      </c>
      <c r="O61" s="82">
        <f t="shared" si="36"/>
        <v>0</v>
      </c>
      <c r="P61" s="82">
        <f t="shared" si="36"/>
        <v>36563</v>
      </c>
      <c r="Q61" s="82">
        <f>SUM(Q62:Q67)</f>
        <v>0</v>
      </c>
      <c r="R61" s="8" t="s">
        <v>796</v>
      </c>
      <c r="S61" s="74"/>
      <c r="T61" s="75" t="s">
        <v>112</v>
      </c>
      <c r="U61" s="79" t="s">
        <v>188</v>
      </c>
      <c r="V61" s="80"/>
      <c r="W61" s="79"/>
      <c r="X61" s="79"/>
      <c r="Y61" s="81"/>
      <c r="Z61" s="82">
        <f>SUM(Z62:Z67)</f>
        <v>31</v>
      </c>
      <c r="AA61" s="82">
        <f>SUM(AA62:AA67)</f>
        <v>498829</v>
      </c>
      <c r="AB61" s="82">
        <f>SUM(AB62:AB67)</f>
        <v>0</v>
      </c>
      <c r="AC61" s="82">
        <f>SUM(AC62:AC67)</f>
        <v>43560</v>
      </c>
      <c r="AD61" s="82">
        <f>SUM(AD62:AD67)</f>
        <v>0</v>
      </c>
      <c r="AE61" s="201">
        <f t="shared" si="32"/>
        <v>1034032</v>
      </c>
      <c r="AF61" s="8" t="s">
        <v>804</v>
      </c>
      <c r="AG61" s="74"/>
      <c r="AH61" s="75" t="s">
        <v>112</v>
      </c>
      <c r="AI61" s="79" t="s">
        <v>188</v>
      </c>
      <c r="AJ61" s="80"/>
      <c r="AK61" s="79"/>
      <c r="AL61" s="79"/>
      <c r="AM61" s="81"/>
      <c r="AN61" s="82">
        <f aca="true" t="shared" si="37" ref="AN61:AS61">SUM(AN62:AN67)</f>
        <v>28255</v>
      </c>
      <c r="AO61" s="82">
        <f t="shared" si="37"/>
        <v>0</v>
      </c>
      <c r="AP61" s="82">
        <f t="shared" si="37"/>
        <v>202597</v>
      </c>
      <c r="AQ61" s="82">
        <f t="shared" si="37"/>
        <v>1500</v>
      </c>
      <c r="AR61" s="82">
        <f t="shared" si="37"/>
        <v>0</v>
      </c>
      <c r="AS61" s="82">
        <f t="shared" si="37"/>
        <v>0</v>
      </c>
      <c r="AT61" s="201">
        <f t="shared" si="34"/>
        <v>232352</v>
      </c>
      <c r="AU61" s="82">
        <f t="shared" si="35"/>
        <v>1266384</v>
      </c>
    </row>
    <row r="62" spans="1:47" s="93" customFormat="1" ht="15" thickBot="1">
      <c r="A62" s="8" t="s">
        <v>195</v>
      </c>
      <c r="B62" s="87"/>
      <c r="C62" s="88"/>
      <c r="D62" s="89" t="s">
        <v>190</v>
      </c>
      <c r="E62" s="90" t="s">
        <v>191</v>
      </c>
      <c r="F62" s="90"/>
      <c r="G62" s="90"/>
      <c r="H62" s="91"/>
      <c r="I62" s="27">
        <f>'[2]2. melléklet'!L61+'[2]2. melléklet'!AD61+'[2]2. melléklet'!AT61+'[2]2. melléklet'!BD61+'[2]2. melléklet'!BF61+'[2]2. melléklet'!CK61+'[2]2. melléklet'!CL61+'[2]3. melléklet'!J61+'[2]3. melléklet'!N61+'[2]3. melléklet'!X61+'[2]3. melléklet'!Y61+'[2]4. melléklet'!J61</f>
        <v>0</v>
      </c>
      <c r="J62" s="134">
        <f>'[2]2. melléklet'!K61+'[2]2. melléklet'!AE61+'[2]2. melléklet'!AN61+'[2]2. melléklet'!AO61+'[2]2. melléklet'!BE61+'[2]4. melléklet'!L61+'[2]4. melléklet'!M61+'[2]4. melléklet'!N61+'[2]4. melléklet'!O61+'[2]4. melléklet'!P61+'[2]4. melléklet'!Q61+'[2]4. melléklet'!S61</f>
        <v>0</v>
      </c>
      <c r="K62" s="134">
        <f>'[2]2. melléklet'!AB61+'[2]2. melléklet'!AQ61+'[2]3. melléklet'!W61</f>
        <v>0</v>
      </c>
      <c r="L62" s="134">
        <f>'[2]2. melléklet'!CJ61+'[2]2. melléklet'!CN61+'[2]5. melléklet_I_mód'!T61+'[2]6. melléklet_I_mód'!S61+'[2]4. melléklet_I_mód'!K61</f>
        <v>24030</v>
      </c>
      <c r="M62" s="134">
        <f>'[2]2. melléklet'!BV61+'[2]8. melléklet_I_mód'!P61</f>
        <v>12500</v>
      </c>
      <c r="N62" s="134">
        <f>'[2]2. melléklet'!BH61+'[2]2. melléklet'!BI61+'[2]2. melléklet'!CX61+'[2]2. melléklet'!CY61+'[2]2. melléklet'!CZ61+'[2]2. melléklet'!DA61+'[2]2. melléklet'!DC61+'[2]2. melléklet'!DD61+'[2]2. melléklet'!DO61+'[2]2. melléklet'!DP61+'[2]2. melléklet'!DQ61+'[2]4. melléklet'!R61+'[2]7. melléklet_I_mód'!M61</f>
        <v>6458</v>
      </c>
      <c r="O62" s="134"/>
      <c r="P62" s="92">
        <f>'[2]2. melléklet'!DN61</f>
        <v>0</v>
      </c>
      <c r="Q62" s="134">
        <f>'[2]2. melléklet'!AR61+'[2]2. melléklet'!BC61</f>
        <v>0</v>
      </c>
      <c r="R62" s="8" t="s">
        <v>803</v>
      </c>
      <c r="S62" s="87"/>
      <c r="T62" s="88"/>
      <c r="U62" s="89" t="s">
        <v>190</v>
      </c>
      <c r="V62" s="90" t="s">
        <v>191</v>
      </c>
      <c r="W62" s="90"/>
      <c r="X62" s="90"/>
      <c r="Y62" s="91"/>
      <c r="Z62" s="134">
        <f>'[2]2. melléklet'!Z61+'[2]2. melléklet'!AA61</f>
        <v>0</v>
      </c>
      <c r="AA62" s="134">
        <v>409342</v>
      </c>
      <c r="AB62" s="134"/>
      <c r="AC62" s="92">
        <f>'[2]2. melléklet'!AC61</f>
        <v>0</v>
      </c>
      <c r="AD62" s="92">
        <f>'[2]2. melléklet'!CO61+'[2]2. melléklet'!DE61+'[2]3. melléklet'!Z61+'[2]2. melléklet'!DB61</f>
        <v>0</v>
      </c>
      <c r="AE62" s="202">
        <f t="shared" si="32"/>
        <v>452330</v>
      </c>
      <c r="AF62" s="8" t="s">
        <v>811</v>
      </c>
      <c r="AG62" s="87"/>
      <c r="AH62" s="88"/>
      <c r="AI62" s="89" t="s">
        <v>190</v>
      </c>
      <c r="AJ62" s="90" t="s">
        <v>191</v>
      </c>
      <c r="AK62" s="90"/>
      <c r="AL62" s="90"/>
      <c r="AM62" s="91"/>
      <c r="AN62" s="92">
        <f>'[2]2. melléklet'!BW61</f>
        <v>0</v>
      </c>
      <c r="AO62" s="134">
        <f>'[2]2. melléklet'!CI61</f>
        <v>0</v>
      </c>
      <c r="AP62" s="92">
        <f>'[2]2. melléklet'!BG61+'[2]2. melléklet'!BJ61+'[2]2. melléklet'!BS61+'[2]2. melléklet'!BT61+'[2]2. melléklet'!BU61+'[2]2. melléklet'!BX61+'[2]2. melléklet'!BY61+'[2]2. melléklet'!CH61</f>
        <v>0</v>
      </c>
      <c r="AQ62" s="92">
        <f>'[2]2. melléklet'!CM61</f>
        <v>0</v>
      </c>
      <c r="AR62" s="92">
        <f>'[2]2. melléklet'!AS61</f>
        <v>0</v>
      </c>
      <c r="AS62" s="92"/>
      <c r="AT62" s="202">
        <f t="shared" si="34"/>
        <v>0</v>
      </c>
      <c r="AU62" s="92">
        <f t="shared" si="35"/>
        <v>452330</v>
      </c>
    </row>
    <row r="63" spans="1:47" s="93" customFormat="1" ht="15" thickBot="1">
      <c r="A63" s="8" t="s">
        <v>198</v>
      </c>
      <c r="B63" s="87"/>
      <c r="C63" s="88"/>
      <c r="D63" s="89" t="s">
        <v>193</v>
      </c>
      <c r="E63" s="90" t="s">
        <v>194</v>
      </c>
      <c r="F63" s="90"/>
      <c r="G63" s="90"/>
      <c r="H63" s="91"/>
      <c r="I63" s="27">
        <f>'[2]2. melléklet'!L62+'[2]2. melléklet'!AD62+'[2]2. melléklet'!AT62+'[2]2. melléklet'!BD62+'[2]2. melléklet'!BF62+'[2]2. melléklet'!CK62+'[2]2. melléklet'!CL62+'[2]3. melléklet'!J62+'[2]3. melléklet'!N62+'[2]3. melléklet'!X62+'[2]3. melléklet'!Y62+'[2]4. melléklet'!J62</f>
        <v>0</v>
      </c>
      <c r="J63" s="134">
        <f>'[2]2. melléklet'!K62+'[2]2. melléklet'!AE62+'[2]2. melléklet'!AN62+'[2]2. melléklet'!AO62+'[2]2. melléklet'!BE62+'[2]4. melléklet'!L62+'[2]4. melléklet'!M62+'[2]4. melléklet'!N62+'[2]4. melléklet'!O62+'[2]4. melléklet'!P62+'[2]4. melléklet'!Q62+'[2]4. melléklet'!S62</f>
        <v>0</v>
      </c>
      <c r="K63" s="134">
        <f>'[2]2. melléklet'!AB62+'[2]2. melléklet'!AQ62+'[2]3. melléklet'!W62</f>
        <v>1450</v>
      </c>
      <c r="L63" s="134">
        <f>'[2]2. melléklet'!CJ62+'[2]2. melléklet'!CN62+'[2]5. melléklet'!T62+'[2]6. melléklet'!S62+'[2]4. melléklet'!K62</f>
        <v>234460</v>
      </c>
      <c r="M63" s="134">
        <f>'[2]2. melléklet'!BV62+'[2]8. melléklet'!P62</f>
        <v>0</v>
      </c>
      <c r="N63" s="134">
        <f>'[2]2. melléklet'!BH62+'[2]2. melléklet'!BI62+'[2]2. melléklet'!CX62+'[2]2. melléklet'!CY62+'[2]2. melléklet'!CZ62+'[2]2. melléklet'!DA62+'[2]2. melléklet'!DC62+'[2]2. melléklet'!DD62+'[2]2. melléklet'!DO62+'[2]2. melléklet'!DP62+'[2]2. melléklet'!DQ62+'[2]4. melléklet'!R62+'[2]7. melléklet'!M62</f>
        <v>146701</v>
      </c>
      <c r="O63" s="134"/>
      <c r="P63" s="92">
        <f>'[2]2. melléklet'!DN62</f>
        <v>36563</v>
      </c>
      <c r="Q63" s="134">
        <f>'[2]2. melléklet'!AR62+'[2]2. melléklet'!BC62</f>
        <v>0</v>
      </c>
      <c r="R63" s="8" t="s">
        <v>810</v>
      </c>
      <c r="S63" s="87"/>
      <c r="T63" s="88"/>
      <c r="U63" s="89" t="s">
        <v>193</v>
      </c>
      <c r="V63" s="90" t="s">
        <v>194</v>
      </c>
      <c r="W63" s="90"/>
      <c r="X63" s="90"/>
      <c r="Y63" s="91"/>
      <c r="Z63" s="134">
        <v>31</v>
      </c>
      <c r="AA63" s="134">
        <f>'[2]2. melléklet'!I62+'[2]2. melléklet'!J62+'[2]2. melléklet'!M62+'[2]2. melléklet'!N62+'[2]2. melléklet'!O62+'[2]2. melléklet'!P62+'[2]2. melléklet'!AP62+'[2]3. melléklet'!I62+'[2]3. melléklet'!K62+'[2]3. melléklet'!L62+'[2]3. melléklet'!M62</f>
        <v>16265</v>
      </c>
      <c r="AB63" s="134"/>
      <c r="AC63" s="92">
        <f>'[2]2. melléklet'!AC62</f>
        <v>0</v>
      </c>
      <c r="AD63" s="92">
        <f>'[2]2. melléklet'!CO62+'[2]2. melléklet'!DE62+'[2]3. melléklet'!Z62+'[2]2. melléklet'!DB62</f>
        <v>0</v>
      </c>
      <c r="AE63" s="202">
        <f t="shared" si="32"/>
        <v>435470</v>
      </c>
      <c r="AF63" s="8" t="s">
        <v>818</v>
      </c>
      <c r="AG63" s="87"/>
      <c r="AH63" s="88"/>
      <c r="AI63" s="89" t="s">
        <v>193</v>
      </c>
      <c r="AJ63" s="90" t="s">
        <v>194</v>
      </c>
      <c r="AK63" s="90"/>
      <c r="AL63" s="90"/>
      <c r="AM63" s="91"/>
      <c r="AN63" s="92">
        <f>'[2]2. melléklet'!BW62</f>
        <v>0</v>
      </c>
      <c r="AO63" s="134">
        <f>'[2]2. melléklet'!CI62</f>
        <v>0</v>
      </c>
      <c r="AP63" s="92">
        <f>'[2]2. melléklet'!BG62+'[2]2. melléklet'!BJ62+'[2]2. melléklet'!BS62+'[2]2. melléklet'!BT62+'[2]2. melléklet'!BU62+'[2]2. melléklet'!BX62+'[2]2. melléklet'!BY62+'[2]2. melléklet'!CH62</f>
        <v>400</v>
      </c>
      <c r="AQ63" s="92">
        <f>'[2]2. melléklet'!CM62</f>
        <v>1500</v>
      </c>
      <c r="AR63" s="92">
        <f>'[2]2. melléklet'!AS62</f>
        <v>0</v>
      </c>
      <c r="AS63" s="92"/>
      <c r="AT63" s="202">
        <f t="shared" si="34"/>
        <v>1900</v>
      </c>
      <c r="AU63" s="92">
        <f t="shared" si="35"/>
        <v>437370</v>
      </c>
    </row>
    <row r="64" spans="1:47" s="93" customFormat="1" ht="15" thickBot="1">
      <c r="A64" s="8" t="s">
        <v>201</v>
      </c>
      <c r="B64" s="87"/>
      <c r="C64" s="88"/>
      <c r="D64" s="89" t="s">
        <v>196</v>
      </c>
      <c r="E64" s="90" t="s">
        <v>197</v>
      </c>
      <c r="F64" s="94"/>
      <c r="G64" s="90"/>
      <c r="H64" s="91"/>
      <c r="I64" s="27">
        <f>'[2]2. melléklet'!L63+'[2]2. melléklet'!AD63+'[2]2. melléklet'!AT63+'[2]2. melléklet'!BD63+'[2]2. melléklet'!BF63+'[2]2. melléklet'!CK63+'[2]2. melléklet'!CL63+'[2]3. melléklet'!J63+'[2]3. melléklet'!N63+'[2]3. melléklet'!X63+'[2]3. melléklet'!Y63+'[2]4. melléklet'!J63</f>
        <v>0</v>
      </c>
      <c r="J64" s="134">
        <f>'[2]2. melléklet'!K63+'[2]2. melléklet'!AE63+'[2]2. melléklet'!AN63+'[2]2. melléklet'!AO63+'[2]2. melléklet'!BE63+'[2]4. melléklet'!L63+'[2]4. melléklet'!M63+'[2]4. melléklet'!N63+'[2]4. melléklet'!O63+'[2]4. melléklet'!P63+'[2]4. melléklet'!Q63+'[2]4. melléklet'!S63</f>
        <v>0</v>
      </c>
      <c r="K64" s="134">
        <f>'[2]2. melléklet'!AB63+'[2]2. melléklet'!AQ63+'[2]3. melléklet'!W63</f>
        <v>0</v>
      </c>
      <c r="L64" s="134">
        <f>'[2]2. melléklet'!CJ63+'[2]2. melléklet'!CN63+'[2]5. melléklet'!T63+'[2]6. melléklet'!S63+'[2]4. melléklet'!K63</f>
        <v>0</v>
      </c>
      <c r="M64" s="134">
        <f>'[2]2. melléklet'!BV63+'[2]8. melléklet'!P63</f>
        <v>0</v>
      </c>
      <c r="N64" s="134">
        <f>'[2]2. melléklet'!BH63+'[2]2. melléklet'!BI63+'[2]2. melléklet'!CX63+'[2]2. melléklet'!CY63+'[2]2. melléklet'!CZ63+'[2]2. melléklet'!DA63+'[2]2. melléklet'!DC63+'[2]2. melléklet'!DD63+'[2]2. melléklet'!DO63+'[2]2. melléklet'!DP63+'[2]2. melléklet'!DQ63+'[2]4. melléklet'!R63+'[2]7. melléklet'!M63</f>
        <v>500</v>
      </c>
      <c r="O64" s="134"/>
      <c r="P64" s="92">
        <f>'[2]2. melléklet'!DN63</f>
        <v>0</v>
      </c>
      <c r="Q64" s="134">
        <f>'[2]2. melléklet'!AR63+'[2]2. melléklet'!BC63</f>
        <v>0</v>
      </c>
      <c r="R64" s="8" t="s">
        <v>817</v>
      </c>
      <c r="S64" s="87"/>
      <c r="T64" s="88"/>
      <c r="U64" s="89" t="s">
        <v>196</v>
      </c>
      <c r="V64" s="90" t="s">
        <v>197</v>
      </c>
      <c r="W64" s="94"/>
      <c r="X64" s="90"/>
      <c r="Y64" s="91"/>
      <c r="Z64" s="134">
        <f>'[2]2. melléklet'!Z63+'[2]2. melléklet'!AA63</f>
        <v>0</v>
      </c>
      <c r="AA64" s="134">
        <f>'[2]2. melléklet'!I63+'[2]2. melléklet'!J63+'[2]2. melléklet'!M63+'[2]2. melléklet'!N63+'[2]2. melléklet'!O63+'[2]2. melléklet'!P63+'[2]2. melléklet'!AP63+'[2]3. melléklet'!I63+'[2]3. melléklet'!K63+'[2]3. melléklet'!L63+'[2]3. melléklet'!M63</f>
        <v>0</v>
      </c>
      <c r="AB64" s="134"/>
      <c r="AC64" s="92">
        <f>'[2]2. melléklet'!AC63</f>
        <v>0</v>
      </c>
      <c r="AD64" s="92">
        <f>'[2]2. melléklet'!CO63+'[2]2. melléklet'!DE63+'[2]3. melléklet'!Z63+'[2]2. melléklet'!DB63</f>
        <v>0</v>
      </c>
      <c r="AE64" s="202">
        <f t="shared" si="32"/>
        <v>500</v>
      </c>
      <c r="AF64" s="8" t="s">
        <v>825</v>
      </c>
      <c r="AG64" s="87"/>
      <c r="AH64" s="88"/>
      <c r="AI64" s="89" t="s">
        <v>196</v>
      </c>
      <c r="AJ64" s="90" t="s">
        <v>197</v>
      </c>
      <c r="AK64" s="94"/>
      <c r="AL64" s="90"/>
      <c r="AM64" s="91"/>
      <c r="AN64" s="92">
        <f>'[2]2. melléklet'!BW63</f>
        <v>0</v>
      </c>
      <c r="AO64" s="134">
        <f>'[2]2. melléklet'!CI63</f>
        <v>0</v>
      </c>
      <c r="AP64" s="92">
        <f>'[2]2. melléklet'!BG63+'[2]2. melléklet'!BJ63+'[2]2. melléklet'!BS63+'[2]2. melléklet'!BT63+'[2]2. melléklet'!BU63+'[2]2. melléklet'!BX63+'[2]2. melléklet'!BY63+'[2]2. melléklet'!CH63</f>
        <v>0</v>
      </c>
      <c r="AQ64" s="92">
        <f>'[2]2. melléklet'!CM63</f>
        <v>0</v>
      </c>
      <c r="AR64" s="92">
        <f>'[2]2. melléklet'!AS63</f>
        <v>0</v>
      </c>
      <c r="AS64" s="92"/>
      <c r="AT64" s="202">
        <f t="shared" si="34"/>
        <v>0</v>
      </c>
      <c r="AU64" s="92">
        <f t="shared" si="35"/>
        <v>500</v>
      </c>
    </row>
    <row r="65" spans="1:47" s="93" customFormat="1" ht="15" thickBot="1">
      <c r="A65" s="8" t="s">
        <v>204</v>
      </c>
      <c r="B65" s="87"/>
      <c r="C65" s="88"/>
      <c r="D65" s="89" t="s">
        <v>199</v>
      </c>
      <c r="E65" s="95" t="s">
        <v>200</v>
      </c>
      <c r="F65" s="96"/>
      <c r="G65" s="95"/>
      <c r="H65" s="97"/>
      <c r="I65" s="27">
        <f>'[2]2. melléklet'!L64+'[2]2. melléklet'!AD64+'[2]2. melléklet'!AT64+'[2]2. melléklet'!BD64+'[2]2. melléklet'!BF64+'[2]2. melléklet'!CK64+'[2]2. melléklet'!CL64+'[2]3. melléklet'!J64+'[2]3. melléklet'!N64+'[2]3. melléklet'!X64+'[2]3. melléklet'!Y64+'[2]4. melléklet'!J64</f>
        <v>9100</v>
      </c>
      <c r="J65" s="134">
        <f>'[2]2. melléklet'!K64+'[2]2. melléklet'!AE64+'[2]2. melléklet'!AN64+'[2]2. melléklet'!AO64+'[2]2. melléklet'!BE64+'[2]4. melléklet'!L64+'[2]4. melléklet'!M64+'[2]4. melléklet'!N64+'[2]4. melléklet'!O64+'[2]4. melléklet'!P64+'[2]4. melléklet'!Q64+'[2]4. melléklet'!S64</f>
        <v>12000</v>
      </c>
      <c r="K65" s="134">
        <f>'[2]2. melléklet'!AB64+'[2]2. melléklet'!AQ64+'[2]3. melléklet'!W64</f>
        <v>7850</v>
      </c>
      <c r="L65" s="134">
        <f>'[2]2. melléklet'!CJ64+'[2]2. melléklet'!CN64+'[2]5. melléklet'!T64+'[2]6. melléklet'!S64+'[2]4. melléklet'!K64</f>
        <v>0</v>
      </c>
      <c r="M65" s="134">
        <f>'[2]2. melléklet'!BV64+'[2]8. melléklet'!P64</f>
        <v>0</v>
      </c>
      <c r="N65" s="134">
        <f>'[2]2. melléklet'!BH64+'[2]2. melléklet'!BI64+'[2]2. melléklet'!CX64+'[2]2. melléklet'!CY64+'[2]2. melléklet'!CZ64+'[2]2. melléklet'!DA64+'[2]2. melléklet'!DC64+'[2]2. melléklet'!DD64+'[2]2. melléklet'!DO64+'[2]2. melléklet'!DP64+'[2]2. melléklet'!DQ64+'[2]4. melléklet'!R64+'[2]7. melléklet'!M64</f>
        <v>0</v>
      </c>
      <c r="O65" s="134"/>
      <c r="P65" s="98">
        <f>'[2]2. melléklet'!DN64</f>
        <v>0</v>
      </c>
      <c r="Q65" s="134">
        <f>'[2]2. melléklet'!AR64+'[2]2. melléklet'!BC64</f>
        <v>0</v>
      </c>
      <c r="R65" s="8" t="s">
        <v>824</v>
      </c>
      <c r="S65" s="87"/>
      <c r="T65" s="88"/>
      <c r="U65" s="89" t="s">
        <v>199</v>
      </c>
      <c r="V65" s="95" t="s">
        <v>200</v>
      </c>
      <c r="W65" s="96"/>
      <c r="X65" s="95"/>
      <c r="Y65" s="97"/>
      <c r="Z65" s="134">
        <f>'[2]2. melléklet'!Z64+'[2]2. melléklet'!AA64</f>
        <v>0</v>
      </c>
      <c r="AA65" s="134">
        <f>'[2]2. melléklet'!I64+'[2]2. melléklet'!J64+'[2]2. melléklet'!M64+'[2]2. melléklet'!N64+'[2]2. melléklet'!O64+'[2]2. melléklet'!P64+'[2]2. melléklet'!AP64+'[2]3. melléklet'!I64+'[2]3. melléklet'!K64+'[2]3. melléklet'!L64+'[2]3. melléklet'!M64</f>
        <v>0</v>
      </c>
      <c r="AB65" s="134"/>
      <c r="AC65" s="98">
        <v>43560</v>
      </c>
      <c r="AD65" s="98">
        <f>'[2]2. melléklet'!CO64+'[2]2. melléklet'!DE64+'[2]3. melléklet'!Z64+'[2]2. melléklet'!DB64</f>
        <v>0</v>
      </c>
      <c r="AE65" s="202">
        <f t="shared" si="32"/>
        <v>72510</v>
      </c>
      <c r="AF65" s="8" t="s">
        <v>832</v>
      </c>
      <c r="AG65" s="87"/>
      <c r="AH65" s="88"/>
      <c r="AI65" s="89" t="s">
        <v>199</v>
      </c>
      <c r="AJ65" s="95" t="s">
        <v>200</v>
      </c>
      <c r="AK65" s="96"/>
      <c r="AL65" s="95"/>
      <c r="AM65" s="97"/>
      <c r="AN65" s="98">
        <f>'[2]2. melléklet'!BW64</f>
        <v>28255</v>
      </c>
      <c r="AO65" s="134">
        <f>'[2]2. melléklet'!CI64</f>
        <v>0</v>
      </c>
      <c r="AP65" s="98">
        <v>202197</v>
      </c>
      <c r="AQ65" s="98">
        <f>'[2]2. melléklet'!CM64</f>
        <v>0</v>
      </c>
      <c r="AR65" s="98">
        <f>'[2]2. melléklet'!AS64</f>
        <v>0</v>
      </c>
      <c r="AS65" s="98"/>
      <c r="AT65" s="202">
        <f t="shared" si="34"/>
        <v>230452</v>
      </c>
      <c r="AU65" s="98">
        <f t="shared" si="35"/>
        <v>302962</v>
      </c>
    </row>
    <row r="66" spans="1:47" s="93" customFormat="1" ht="15" thickBot="1">
      <c r="A66" s="8" t="s">
        <v>207</v>
      </c>
      <c r="B66" s="87"/>
      <c r="C66" s="88"/>
      <c r="D66" s="89" t="s">
        <v>202</v>
      </c>
      <c r="E66" s="90" t="s">
        <v>203</v>
      </c>
      <c r="F66" s="94"/>
      <c r="G66" s="90"/>
      <c r="H66" s="91"/>
      <c r="I66" s="27">
        <f>'[2]2. melléklet'!L65+'[2]2. melléklet'!AD65+'[2]2. melléklet'!AT65+'[2]2. melléklet'!BD65+'[2]2. melléklet'!BF65+'[2]2. melléklet'!CK65+'[2]2. melléklet'!CL65+'[2]3. melléklet'!J65+'[2]3. melléklet'!N65+'[2]3. melléklet'!X65+'[2]3. melléklet'!Y65+'[2]4. melléklet'!J65</f>
        <v>0</v>
      </c>
      <c r="J66" s="134">
        <f>'[2]2. melléklet'!K65+'[2]2. melléklet'!AE65+'[2]2. melléklet'!AN65+'[2]2. melléklet'!AO65+'[2]2. melléklet'!BE65+'[2]4. melléklet'!L65+'[2]4. melléklet'!M65+'[2]4. melléklet'!N65+'[2]4. melléklet'!O65+'[2]4. melléklet'!P65+'[2]4. melléklet'!Q65+'[2]4. melléklet'!S65</f>
        <v>0</v>
      </c>
      <c r="K66" s="134">
        <f>'[2]2. melléklet'!AB65+'[2]2. melléklet'!AQ65+'[2]3. melléklet'!W65</f>
        <v>0</v>
      </c>
      <c r="L66" s="134">
        <f>'[2]2. melléklet'!CJ65+'[2]2. melléklet'!CN65+'[2]5. melléklet'!T65+'[2]6. melléklet'!S65+'[2]4. melléklet'!K65</f>
        <v>0</v>
      </c>
      <c r="M66" s="134">
        <f>'[2]2. melléklet'!BV65+'[2]8. melléklet'!P65</f>
        <v>0</v>
      </c>
      <c r="N66" s="134">
        <f>'[2]2. melléklet'!BH65+'[2]2. melléklet'!BI65+'[2]2. melléklet'!CX65+'[2]2. melléklet'!CY65+'[2]2. melléklet'!CZ65+'[2]2. melléklet'!DA65+'[2]2. melléklet'!DC65+'[2]2. melléklet'!DD65+'[2]2. melléklet'!DO65+'[2]2. melléklet'!DP65+'[2]2. melléklet'!DQ65+'[2]4. melléklet'!R65+'[2]7. melléklet'!M65</f>
        <v>0</v>
      </c>
      <c r="O66" s="134"/>
      <c r="P66" s="92">
        <f>'[2]2. melléklet'!DN65</f>
        <v>0</v>
      </c>
      <c r="Q66" s="134">
        <f>'[2]2. melléklet'!AR65+'[2]2. melléklet'!BC65</f>
        <v>0</v>
      </c>
      <c r="R66" s="8" t="s">
        <v>831</v>
      </c>
      <c r="S66" s="87"/>
      <c r="T66" s="88"/>
      <c r="U66" s="89" t="s">
        <v>202</v>
      </c>
      <c r="V66" s="90" t="s">
        <v>203</v>
      </c>
      <c r="W66" s="94"/>
      <c r="X66" s="90"/>
      <c r="Y66" s="91"/>
      <c r="Z66" s="134">
        <f>'[2]2. melléklet'!Z65+'[2]2. melléklet'!AA65</f>
        <v>0</v>
      </c>
      <c r="AA66" s="134">
        <v>54175</v>
      </c>
      <c r="AB66" s="134"/>
      <c r="AC66" s="92">
        <f>'[2]2. melléklet'!AC65</f>
        <v>0</v>
      </c>
      <c r="AD66" s="92">
        <f>'[2]2. melléklet'!CO65+'[2]2. melléklet'!DE65+'[2]3. melléklet'!Z65+'[2]2. melléklet'!DB65</f>
        <v>0</v>
      </c>
      <c r="AE66" s="202">
        <f t="shared" si="32"/>
        <v>54175</v>
      </c>
      <c r="AF66" s="8" t="s">
        <v>839</v>
      </c>
      <c r="AG66" s="87"/>
      <c r="AH66" s="88"/>
      <c r="AI66" s="89" t="s">
        <v>202</v>
      </c>
      <c r="AJ66" s="90" t="s">
        <v>203</v>
      </c>
      <c r="AK66" s="94"/>
      <c r="AL66" s="90"/>
      <c r="AM66" s="91"/>
      <c r="AN66" s="92">
        <f>'[2]2. melléklet'!BW65</f>
        <v>0</v>
      </c>
      <c r="AO66" s="134">
        <f>'[2]2. melléklet'!CI65</f>
        <v>0</v>
      </c>
      <c r="AP66" s="92">
        <f>'[2]2. melléklet'!BG65+'[2]2. melléklet'!BJ65+'[2]2. melléklet'!BS65+'[2]2. melléklet'!BT65+'[2]2. melléklet'!BU65+'[2]2. melléklet'!BX65+'[2]2. melléklet'!BY65+'[2]2. melléklet'!CH65</f>
        <v>0</v>
      </c>
      <c r="AQ66" s="92">
        <f>'[2]2. melléklet'!CM65</f>
        <v>0</v>
      </c>
      <c r="AR66" s="92">
        <f>'[2]2. melléklet'!AS65</f>
        <v>0</v>
      </c>
      <c r="AS66" s="92"/>
      <c r="AT66" s="202">
        <f t="shared" si="34"/>
        <v>0</v>
      </c>
      <c r="AU66" s="92">
        <f t="shared" si="35"/>
        <v>54175</v>
      </c>
    </row>
    <row r="67" spans="1:47" s="93" customFormat="1" ht="15" thickBot="1">
      <c r="A67" s="8" t="s">
        <v>209</v>
      </c>
      <c r="B67" s="87"/>
      <c r="C67" s="88"/>
      <c r="D67" s="89" t="s">
        <v>205</v>
      </c>
      <c r="E67" s="90" t="s">
        <v>206</v>
      </c>
      <c r="F67" s="94"/>
      <c r="G67" s="90"/>
      <c r="H67" s="91"/>
      <c r="I67" s="27">
        <f>'[2]2. melléklet'!L66+'[2]2. melléklet'!AD66+'[2]2. melléklet'!AT66+'[2]2. melléklet'!BD66+'[2]2. melléklet'!BF66+'[2]2. melléklet'!CK66+'[2]2. melléklet'!CL66+'[2]3. melléklet'!J66+'[2]3. melléklet'!N66+'[2]3. melléklet'!X66+'[2]3. melléklet'!Y66+'[2]4. melléklet'!J66</f>
        <v>0</v>
      </c>
      <c r="J67" s="134">
        <f>'[2]2. melléklet'!K66+'[2]2. melléklet'!AE66+'[2]2. melléklet'!AN66+'[2]2. melléklet'!AO66+'[2]2. melléklet'!BE66+'[2]4. melléklet'!L66+'[2]4. melléklet'!M66+'[2]4. melléklet'!N66+'[2]4. melléklet'!O66+'[2]4. melléklet'!P66+'[2]4. melléklet'!Q66+'[2]4. melléklet'!S66</f>
        <v>0</v>
      </c>
      <c r="K67" s="134">
        <f>'[2]2. melléklet'!AB66+'[2]2. melléklet'!AQ66+'[2]3. melléklet'!W66</f>
        <v>0</v>
      </c>
      <c r="L67" s="134">
        <f>'[2]2. melléklet'!CJ66+'[2]2. melléklet'!CN66+'[2]5. melléklet'!T66+'[2]6. melléklet'!S66+'[2]4. melléklet'!K66</f>
        <v>0</v>
      </c>
      <c r="M67" s="134">
        <f>'[2]2. melléklet'!BV66+'[2]8. melléklet'!P66</f>
        <v>0</v>
      </c>
      <c r="N67" s="134">
        <f>'[2]2. melléklet'!BH66+'[2]2. melléklet'!BI66+'[2]2. melléklet'!CX66+'[2]2. melléklet'!CY66+'[2]2. melléklet'!CZ66+'[2]2. melléklet'!DA66+'[2]2. melléklet'!DC66+'[2]2. melléklet'!DD66+'[2]2. melléklet'!DO66+'[2]2. melléklet'!DP66+'[2]2. melléklet'!DQ66+'[2]4. melléklet'!R66+'[2]7. melléklet'!M66</f>
        <v>0</v>
      </c>
      <c r="O67" s="134"/>
      <c r="P67" s="92">
        <f>'[2]2. melléklet'!DN66</f>
        <v>0</v>
      </c>
      <c r="Q67" s="134">
        <f>'[2]2. melléklet'!AR66+'[2]2. melléklet'!BC66</f>
        <v>0</v>
      </c>
      <c r="R67" s="8" t="s">
        <v>838</v>
      </c>
      <c r="S67" s="87"/>
      <c r="T67" s="88"/>
      <c r="U67" s="89" t="s">
        <v>205</v>
      </c>
      <c r="V67" s="90" t="s">
        <v>206</v>
      </c>
      <c r="W67" s="94"/>
      <c r="X67" s="90"/>
      <c r="Y67" s="91"/>
      <c r="Z67" s="134">
        <f>'[2]2. melléklet'!Z66+'[2]2. melléklet'!AA66</f>
        <v>0</v>
      </c>
      <c r="AA67" s="134">
        <v>19047</v>
      </c>
      <c r="AB67" s="134"/>
      <c r="AC67" s="92">
        <f>'[2]2. melléklet'!AC66</f>
        <v>0</v>
      </c>
      <c r="AD67" s="92">
        <f>'[2]2. melléklet'!CO66+'[2]2. melléklet'!DE66+'[2]3. melléklet'!Z66+'[2]2. melléklet'!DB66</f>
        <v>0</v>
      </c>
      <c r="AE67" s="202">
        <f t="shared" si="32"/>
        <v>19047</v>
      </c>
      <c r="AF67" s="8" t="s">
        <v>846</v>
      </c>
      <c r="AG67" s="87"/>
      <c r="AH67" s="88"/>
      <c r="AI67" s="89" t="s">
        <v>205</v>
      </c>
      <c r="AJ67" s="90" t="s">
        <v>206</v>
      </c>
      <c r="AK67" s="94"/>
      <c r="AL67" s="90"/>
      <c r="AM67" s="91"/>
      <c r="AN67" s="92">
        <f>'[2]2. melléklet'!BW66</f>
        <v>0</v>
      </c>
      <c r="AO67" s="134">
        <f>'[2]2. melléklet'!CI66</f>
        <v>0</v>
      </c>
      <c r="AP67" s="92">
        <f>'[2]2. melléklet'!BG66+'[2]2. melléklet'!BJ66+'[2]2. melléklet'!BS66+'[2]2. melléklet'!BT66+'[2]2. melléklet'!BU66+'[2]2. melléklet'!BX66+'[2]2. melléklet'!BY66+'[2]2. melléklet'!CH66</f>
        <v>0</v>
      </c>
      <c r="AQ67" s="92">
        <f>'[2]2. melléklet'!CM66</f>
        <v>0</v>
      </c>
      <c r="AR67" s="92">
        <f>'[2]2. melléklet'!AS66</f>
        <v>0</v>
      </c>
      <c r="AS67" s="92"/>
      <c r="AT67" s="202">
        <f t="shared" si="34"/>
        <v>0</v>
      </c>
      <c r="AU67" s="92">
        <f t="shared" si="35"/>
        <v>19047</v>
      </c>
    </row>
    <row r="68" spans="1:47" s="73" customFormat="1" ht="16.5" thickBot="1">
      <c r="A68" s="8" t="s">
        <v>211</v>
      </c>
      <c r="B68" s="70" t="s">
        <v>121</v>
      </c>
      <c r="C68" s="71" t="s">
        <v>208</v>
      </c>
      <c r="D68" s="99"/>
      <c r="E68" s="99"/>
      <c r="F68" s="71"/>
      <c r="G68" s="71"/>
      <c r="H68" s="71"/>
      <c r="I68" s="72">
        <f>SUM(I69:I71)</f>
        <v>1178723</v>
      </c>
      <c r="J68" s="72">
        <f aca="true" t="shared" si="38" ref="J68:P68">SUM(J69:J71)</f>
        <v>55543</v>
      </c>
      <c r="K68" s="72">
        <f t="shared" si="38"/>
        <v>1500</v>
      </c>
      <c r="L68" s="72">
        <f t="shared" si="38"/>
        <v>57000</v>
      </c>
      <c r="M68" s="72">
        <f t="shared" si="38"/>
        <v>4298</v>
      </c>
      <c r="N68" s="72">
        <f t="shared" si="38"/>
        <v>2834</v>
      </c>
      <c r="O68" s="72">
        <f t="shared" si="38"/>
        <v>0</v>
      </c>
      <c r="P68" s="72">
        <f t="shared" si="38"/>
        <v>0</v>
      </c>
      <c r="Q68" s="72">
        <f>SUM(Q69:Q71)</f>
        <v>27575</v>
      </c>
      <c r="R68" s="8" t="s">
        <v>845</v>
      </c>
      <c r="S68" s="70" t="s">
        <v>121</v>
      </c>
      <c r="T68" s="71" t="s">
        <v>208</v>
      </c>
      <c r="U68" s="99"/>
      <c r="V68" s="99"/>
      <c r="W68" s="71"/>
      <c r="X68" s="71"/>
      <c r="Y68" s="71"/>
      <c r="Z68" s="72">
        <f>SUM(Z69:Z71)</f>
        <v>2000</v>
      </c>
      <c r="AA68" s="72">
        <f>SUM(AA69:AA71)</f>
        <v>219215</v>
      </c>
      <c r="AB68" s="72">
        <f>SUM(AB69:AB71)</f>
        <v>0</v>
      </c>
      <c r="AC68" s="72">
        <f>SUM(AC69:AC71)</f>
        <v>0</v>
      </c>
      <c r="AD68" s="72">
        <f>SUM(AD69:AD71)</f>
        <v>0</v>
      </c>
      <c r="AE68" s="201">
        <f t="shared" si="32"/>
        <v>1548688</v>
      </c>
      <c r="AF68" s="8" t="s">
        <v>853</v>
      </c>
      <c r="AG68" s="70" t="s">
        <v>121</v>
      </c>
      <c r="AH68" s="71" t="s">
        <v>208</v>
      </c>
      <c r="AI68" s="99"/>
      <c r="AJ68" s="99"/>
      <c r="AK68" s="71"/>
      <c r="AL68" s="71"/>
      <c r="AM68" s="71"/>
      <c r="AN68" s="72">
        <f aca="true" t="shared" si="39" ref="AN68:AS68">SUM(AN69:AN71)</f>
        <v>1334</v>
      </c>
      <c r="AO68" s="72">
        <f t="shared" si="39"/>
        <v>0</v>
      </c>
      <c r="AP68" s="72">
        <f t="shared" si="39"/>
        <v>53490</v>
      </c>
      <c r="AQ68" s="72">
        <f t="shared" si="39"/>
        <v>0</v>
      </c>
      <c r="AR68" s="72">
        <f t="shared" si="39"/>
        <v>14900</v>
      </c>
      <c r="AS68" s="72">
        <f t="shared" si="39"/>
        <v>1785</v>
      </c>
      <c r="AT68" s="201">
        <f t="shared" si="34"/>
        <v>71509</v>
      </c>
      <c r="AU68" s="72">
        <f t="shared" si="35"/>
        <v>1620197</v>
      </c>
    </row>
    <row r="69" spans="1:47" s="73" customFormat="1" ht="16.5" thickBot="1">
      <c r="A69" s="8" t="s">
        <v>213</v>
      </c>
      <c r="B69" s="74"/>
      <c r="C69" s="75" t="s">
        <v>124</v>
      </c>
      <c r="D69" s="76" t="s">
        <v>210</v>
      </c>
      <c r="E69" s="76"/>
      <c r="F69" s="76"/>
      <c r="G69" s="76"/>
      <c r="H69" s="77"/>
      <c r="I69" s="78">
        <v>899211</v>
      </c>
      <c r="J69" s="78">
        <v>35601</v>
      </c>
      <c r="K69" s="78">
        <f>'[2]2. melléklet_I_mód'!AB68+'[2]2. melléklet_I_mód'!AQ68+'[2]3. melléklet_I_mód'!W68</f>
        <v>1500</v>
      </c>
      <c r="L69" s="137">
        <f>'[2]2. melléklet_I_mód'!CJ68+'[2]2. melléklet_I_mód'!CN68+'[2]5. melléklet_I_mód'!T68+'[2]6. melléklet_I_mód'!S68+'[2]4. melléklet_I_mód'!K68</f>
        <v>57000</v>
      </c>
      <c r="M69" s="137">
        <v>4298</v>
      </c>
      <c r="N69" s="137">
        <v>2834</v>
      </c>
      <c r="O69" s="137"/>
      <c r="P69" s="78">
        <f>'[2]2. melléklet'!DN68</f>
        <v>0</v>
      </c>
      <c r="Q69" s="78">
        <v>25696</v>
      </c>
      <c r="R69" s="8" t="s">
        <v>852</v>
      </c>
      <c r="S69" s="74"/>
      <c r="T69" s="75" t="s">
        <v>124</v>
      </c>
      <c r="U69" s="76" t="s">
        <v>210</v>
      </c>
      <c r="V69" s="76"/>
      <c r="W69" s="76"/>
      <c r="X69" s="76"/>
      <c r="Y69" s="77"/>
      <c r="Z69" s="137">
        <f>'[2]2. melléklet_I_mód'!Z68+'[2]2. melléklet_I_mód'!AA68</f>
        <v>2000</v>
      </c>
      <c r="AA69" s="78">
        <v>37552</v>
      </c>
      <c r="AB69" s="78"/>
      <c r="AC69" s="78">
        <f>'[2]2. melléklet'!AC68</f>
        <v>0</v>
      </c>
      <c r="AD69" s="78">
        <f>'[2]2. melléklet'!CO68+'[2]2. melléklet'!DE68+'[2]3. melléklet'!Z68+'[2]2. melléklet'!DB68</f>
        <v>0</v>
      </c>
      <c r="AE69" s="201">
        <f t="shared" si="32"/>
        <v>1065692</v>
      </c>
      <c r="AF69" s="8" t="s">
        <v>860</v>
      </c>
      <c r="AG69" s="74"/>
      <c r="AH69" s="75" t="s">
        <v>124</v>
      </c>
      <c r="AI69" s="76" t="s">
        <v>210</v>
      </c>
      <c r="AJ69" s="76"/>
      <c r="AK69" s="76"/>
      <c r="AL69" s="76"/>
      <c r="AM69" s="77"/>
      <c r="AN69" s="78">
        <f>'[2]2. melléklet'!BW68</f>
        <v>0</v>
      </c>
      <c r="AO69" s="137">
        <f>'[2]2. melléklet'!CI68</f>
        <v>0</v>
      </c>
      <c r="AP69" s="78">
        <f>'[2]2. melléklet_I_mód'!BG68+'[2]2. melléklet_I_mód'!BJ68+'[2]2. melléklet_I_mód'!BS68+'[2]2. melléklet_I_mód'!BT68+'[2]2. melléklet_I_mód'!BU68+'[2]2. melléklet_I_mód'!BX68+'[2]2. melléklet_I_mód'!BY68+'[2]2. melléklet_I_mód'!CH68</f>
        <v>6000</v>
      </c>
      <c r="AQ69" s="78">
        <f>'[2]2. melléklet'!CM68</f>
        <v>0</v>
      </c>
      <c r="AR69" s="78">
        <f>'[2]2. melléklet'!AS68</f>
        <v>0</v>
      </c>
      <c r="AS69" s="78"/>
      <c r="AT69" s="201">
        <f t="shared" si="34"/>
        <v>6000</v>
      </c>
      <c r="AU69" s="78">
        <f t="shared" si="35"/>
        <v>1071692</v>
      </c>
    </row>
    <row r="70" spans="1:47" s="73" customFormat="1" ht="16.5" thickBot="1">
      <c r="A70" s="8" t="s">
        <v>215</v>
      </c>
      <c r="B70" s="74"/>
      <c r="C70" s="75" t="s">
        <v>133</v>
      </c>
      <c r="D70" s="79" t="s">
        <v>212</v>
      </c>
      <c r="E70" s="79"/>
      <c r="F70" s="79"/>
      <c r="G70" s="79"/>
      <c r="H70" s="81"/>
      <c r="I70" s="82">
        <f>'[2]2. melléklet'!L69+'[2]2. melléklet'!AD69+'[2]2. melléklet'!AT69+'[2]2. melléklet'!BD69+'[2]2. melléklet'!BF69+'[2]2. melléklet'!CK69+'[2]2. melléklet'!CL69+'[2]3. melléklet'!J69+'[2]3. melléklet'!N69+'[2]3. melléklet'!X69+'[2]3. melléklet'!Y69+'[2]4. melléklet'!J69</f>
        <v>208725</v>
      </c>
      <c r="J70" s="82">
        <f>'[2]2. melléklet'!K69+'[2]2. melléklet'!AE69+'[2]2. melléklet'!AN69+'[2]2. melléklet'!AO69+'[2]2. melléklet'!BE69+'[2]4. melléklet'!L69+'[2]4. melléklet'!M69+'[2]4. melléklet'!N69+'[2]4. melléklet'!O69+'[2]4. melléklet'!P69+'[2]4. melléklet'!Q69+'[2]4. melléklet'!S69+200</f>
        <v>19942</v>
      </c>
      <c r="K70" s="82">
        <f>'[2]2. melléklet'!AB69+'[2]2. melléklet'!AQ69+'[2]3. melléklet'!W69</f>
        <v>0</v>
      </c>
      <c r="L70" s="137">
        <f>'[2]2. melléklet'!CJ69+'[2]2. melléklet'!CN69+'[2]5. melléklet'!T69+'[2]6. melléklet'!S69+'[2]4. melléklet'!K69</f>
        <v>0</v>
      </c>
      <c r="M70" s="137">
        <f>'[2]2. melléklet'!BV69+'[2]8. melléklet'!P69</f>
        <v>0</v>
      </c>
      <c r="N70" s="137">
        <f>'[2]2. melléklet'!BH69+'[2]2. melléklet'!BI69+'[2]2. melléklet'!CX69+'[2]2. melléklet'!CY69+'[2]2. melléklet'!CZ69+'[2]2. melléklet'!DA69+'[2]2. melléklet'!DC69+'[2]2. melléklet'!DD69+'[2]2. melléklet'!DO69+'[2]2. melléklet'!DP69+'[2]2. melléklet'!DQ69+'[2]4. melléklet'!R69+'[2]7. melléklet'!M69</f>
        <v>0</v>
      </c>
      <c r="O70" s="137"/>
      <c r="P70" s="82">
        <f>'[2]2. melléklet'!DN69</f>
        <v>0</v>
      </c>
      <c r="Q70" s="82">
        <v>1879</v>
      </c>
      <c r="R70" s="8" t="s">
        <v>859</v>
      </c>
      <c r="S70" s="74"/>
      <c r="T70" s="75" t="s">
        <v>133</v>
      </c>
      <c r="U70" s="79" t="s">
        <v>212</v>
      </c>
      <c r="V70" s="79"/>
      <c r="W70" s="79"/>
      <c r="X70" s="79"/>
      <c r="Y70" s="81"/>
      <c r="Z70" s="137">
        <f>'[2]2. melléklet'!Z69+'[2]2. melléklet'!AA69</f>
        <v>0</v>
      </c>
      <c r="AA70" s="82">
        <f>'[2]2. melléklet'!I69+'[2]2. melléklet'!J69+'[2]2. melléklet'!M69+'[2]2. melléklet'!N69+'[2]2. melléklet'!O69+'[2]2. melléklet'!P69+'[2]2. melléklet'!AP69+'[2]3. melléklet'!I69+'[2]3. melléklet'!K69+'[2]3. melléklet'!L69+'[2]3. melléklet'!M69</f>
        <v>8598</v>
      </c>
      <c r="AB70" s="82"/>
      <c r="AC70" s="82">
        <f>'[2]2. melléklet'!AC69</f>
        <v>0</v>
      </c>
      <c r="AD70" s="82">
        <f>'[2]2. melléklet'!CO69+'[2]2. melléklet'!DE69+'[2]3. melléklet'!Z69+'[2]2. melléklet'!DB69</f>
        <v>0</v>
      </c>
      <c r="AE70" s="201">
        <f t="shared" si="32"/>
        <v>239144</v>
      </c>
      <c r="AF70" s="8" t="s">
        <v>867</v>
      </c>
      <c r="AG70" s="74"/>
      <c r="AH70" s="75" t="s">
        <v>133</v>
      </c>
      <c r="AI70" s="79" t="s">
        <v>212</v>
      </c>
      <c r="AJ70" s="79"/>
      <c r="AK70" s="79"/>
      <c r="AL70" s="79"/>
      <c r="AM70" s="81"/>
      <c r="AN70" s="82">
        <f>'[2]2. melléklet'!BW69</f>
        <v>0</v>
      </c>
      <c r="AO70" s="137">
        <f>'[2]2. melléklet'!CI69</f>
        <v>0</v>
      </c>
      <c r="AP70" s="82">
        <f>'[2]2. melléklet'!BG69+'[2]2. melléklet'!BJ69+'[2]2. melléklet'!BS69+'[2]2. melléklet'!BT69+'[2]2. melléklet'!BU69+'[2]2. melléklet'!BX69+'[2]2. melléklet'!BY69+'[2]2. melléklet'!CH69</f>
        <v>0</v>
      </c>
      <c r="AQ70" s="82">
        <f>'[2]2. melléklet'!CM69</f>
        <v>0</v>
      </c>
      <c r="AR70" s="82">
        <f>'[2]2. melléklet'!AS69</f>
        <v>0</v>
      </c>
      <c r="AS70" s="82"/>
      <c r="AT70" s="201">
        <f t="shared" si="34"/>
        <v>0</v>
      </c>
      <c r="AU70" s="82">
        <f t="shared" si="35"/>
        <v>239144</v>
      </c>
    </row>
    <row r="71" spans="1:47" s="73" customFormat="1" ht="16.5" thickBot="1">
      <c r="A71" s="8" t="s">
        <v>218</v>
      </c>
      <c r="B71" s="74"/>
      <c r="C71" s="75" t="s">
        <v>141</v>
      </c>
      <c r="D71" s="79" t="s">
        <v>214</v>
      </c>
      <c r="E71" s="80"/>
      <c r="F71" s="79"/>
      <c r="G71" s="79"/>
      <c r="H71" s="81"/>
      <c r="I71" s="82">
        <f>SUM(I72:I75)</f>
        <v>70787</v>
      </c>
      <c r="J71" s="82">
        <f aca="true" t="shared" si="40" ref="J71:P71">SUM(J72:J75)</f>
        <v>0</v>
      </c>
      <c r="K71" s="82">
        <f t="shared" si="40"/>
        <v>0</v>
      </c>
      <c r="L71" s="82">
        <f t="shared" si="40"/>
        <v>0</v>
      </c>
      <c r="M71" s="82">
        <f t="shared" si="40"/>
        <v>0</v>
      </c>
      <c r="N71" s="82">
        <f t="shared" si="40"/>
        <v>0</v>
      </c>
      <c r="O71" s="82">
        <f t="shared" si="40"/>
        <v>0</v>
      </c>
      <c r="P71" s="82">
        <f t="shared" si="40"/>
        <v>0</v>
      </c>
      <c r="Q71" s="82">
        <f>SUM(Q72:Q75)</f>
        <v>0</v>
      </c>
      <c r="R71" s="8" t="s">
        <v>866</v>
      </c>
      <c r="S71" s="74"/>
      <c r="T71" s="75" t="s">
        <v>141</v>
      </c>
      <c r="U71" s="79" t="s">
        <v>214</v>
      </c>
      <c r="V71" s="80"/>
      <c r="W71" s="79"/>
      <c r="X71" s="79"/>
      <c r="Y71" s="81"/>
      <c r="Z71" s="82">
        <f>SUM(Z72:Z75)</f>
        <v>0</v>
      </c>
      <c r="AA71" s="82">
        <f>SUM(AA72:AA75)</f>
        <v>173065</v>
      </c>
      <c r="AB71" s="82">
        <f>SUM(AB72:AB75)</f>
        <v>0</v>
      </c>
      <c r="AC71" s="82">
        <f>SUM(AC72:AC75)</f>
        <v>0</v>
      </c>
      <c r="AD71" s="82">
        <f>SUM(AD72:AD75)</f>
        <v>0</v>
      </c>
      <c r="AE71" s="201">
        <f t="shared" si="32"/>
        <v>243852</v>
      </c>
      <c r="AF71" s="8" t="s">
        <v>874</v>
      </c>
      <c r="AG71" s="74"/>
      <c r="AH71" s="75" t="s">
        <v>141</v>
      </c>
      <c r="AI71" s="79" t="s">
        <v>214</v>
      </c>
      <c r="AJ71" s="80"/>
      <c r="AK71" s="79"/>
      <c r="AL71" s="79"/>
      <c r="AM71" s="81"/>
      <c r="AN71" s="82">
        <f aca="true" t="shared" si="41" ref="AN71:AS71">SUM(AN72:AN75)</f>
        <v>1334</v>
      </c>
      <c r="AO71" s="82">
        <f t="shared" si="41"/>
        <v>0</v>
      </c>
      <c r="AP71" s="82">
        <f t="shared" si="41"/>
        <v>47490</v>
      </c>
      <c r="AQ71" s="82">
        <f t="shared" si="41"/>
        <v>0</v>
      </c>
      <c r="AR71" s="82">
        <f t="shared" si="41"/>
        <v>14900</v>
      </c>
      <c r="AS71" s="82">
        <f t="shared" si="41"/>
        <v>1785</v>
      </c>
      <c r="AT71" s="201">
        <f t="shared" si="34"/>
        <v>65509</v>
      </c>
      <c r="AU71" s="82">
        <f t="shared" si="35"/>
        <v>309361</v>
      </c>
    </row>
    <row r="72" spans="1:47" s="93" customFormat="1" ht="15" thickBot="1">
      <c r="A72" s="8" t="s">
        <v>221</v>
      </c>
      <c r="B72" s="87"/>
      <c r="C72" s="100"/>
      <c r="D72" s="89" t="s">
        <v>216</v>
      </c>
      <c r="E72" s="90" t="s">
        <v>217</v>
      </c>
      <c r="F72" s="90"/>
      <c r="G72" s="90"/>
      <c r="H72" s="91"/>
      <c r="I72" s="27">
        <v>5047</v>
      </c>
      <c r="J72" s="134">
        <f>'[2]2. melléklet'!K71+'[2]2. melléklet'!AE71+'[2]2. melléklet'!AN71+'[2]2. melléklet'!AO71+'[2]2. melléklet'!BE71+'[2]4. melléklet'!L71+'[2]4. melléklet'!M71+'[2]4. melléklet'!N71+'[2]4. melléklet'!O71+'[2]4. melléklet'!P71+'[2]4. melléklet'!Q71+'[2]4. melléklet'!S71</f>
        <v>0</v>
      </c>
      <c r="K72" s="134">
        <f>'[2]2. melléklet'!AB71+'[2]2. melléklet'!AQ71+'[2]3. melléklet'!W71</f>
        <v>0</v>
      </c>
      <c r="L72" s="134">
        <f>'[2]2. melléklet'!CJ71+'[2]2. melléklet'!CN71+'[2]5. melléklet'!T71+'[2]6. melléklet'!S71+'[2]4. melléklet'!K71</f>
        <v>0</v>
      </c>
      <c r="M72" s="134">
        <f>'[2]2. melléklet'!BV71+'[2]8. melléklet'!P71</f>
        <v>0</v>
      </c>
      <c r="N72" s="134">
        <f>'[2]2. melléklet'!BH71+'[2]2. melléklet'!BI71+'[2]2. melléklet'!CX71+'[2]2. melléklet'!CY71+'[2]2. melléklet'!CZ71+'[2]2. melléklet'!DA71+'[2]2. melléklet'!DC71+'[2]2. melléklet'!DD71+'[2]2. melléklet'!DO71+'[2]2. melléklet'!DP71+'[2]2. melléklet'!DQ71+'[2]4. melléklet'!R71+'[2]7. melléklet'!M71</f>
        <v>0</v>
      </c>
      <c r="O72" s="134"/>
      <c r="P72" s="92">
        <f>'[2]2. melléklet'!DN71</f>
        <v>0</v>
      </c>
      <c r="Q72" s="134">
        <f>'[2]2. melléklet'!AR71+'[2]2. melléklet'!BC71</f>
        <v>0</v>
      </c>
      <c r="R72" s="8" t="s">
        <v>873</v>
      </c>
      <c r="S72" s="87"/>
      <c r="T72" s="100"/>
      <c r="U72" s="89" t="s">
        <v>216</v>
      </c>
      <c r="V72" s="90" t="s">
        <v>217</v>
      </c>
      <c r="W72" s="90"/>
      <c r="X72" s="90"/>
      <c r="Y72" s="91"/>
      <c r="Z72" s="134">
        <f>'[2]2. melléklet'!Z71+'[2]2. melléklet'!AA71</f>
        <v>0</v>
      </c>
      <c r="AA72" s="134">
        <f>'[2]2. melléklet'!I71+'[2]2. melléklet'!J71+'[2]2. melléklet'!M71+'[2]2. melléklet'!N71+'[2]2. melléklet'!O71+'[2]2. melléklet'!P71+'[2]2. melléklet'!AP71+'[2]3. melléklet'!I71+'[2]3. melléklet'!K71+'[2]3. melléklet'!L71+'[2]3. melléklet'!M71</f>
        <v>0</v>
      </c>
      <c r="AB72" s="134"/>
      <c r="AC72" s="92">
        <f>'[2]2. melléklet'!AC71</f>
        <v>0</v>
      </c>
      <c r="AD72" s="92">
        <f>'[2]2. melléklet'!CO71+'[2]2. melléklet'!DE71+'[2]3. melléklet'!Z71+'[2]2. melléklet'!DB71</f>
        <v>0</v>
      </c>
      <c r="AE72" s="202">
        <f t="shared" si="32"/>
        <v>5047</v>
      </c>
      <c r="AF72" s="8" t="s">
        <v>881</v>
      </c>
      <c r="AG72" s="87"/>
      <c r="AH72" s="100"/>
      <c r="AI72" s="89" t="s">
        <v>216</v>
      </c>
      <c r="AJ72" s="90" t="s">
        <v>217</v>
      </c>
      <c r="AK72" s="90"/>
      <c r="AL72" s="90"/>
      <c r="AM72" s="91"/>
      <c r="AN72" s="92">
        <f>'[2]2. melléklet'!BW71</f>
        <v>0</v>
      </c>
      <c r="AO72" s="134">
        <f>'[2]2. melléklet'!CI71</f>
        <v>0</v>
      </c>
      <c r="AP72" s="92">
        <f>'[2]2. melléklet'!BG71+'[2]2. melléklet'!BJ71+'[2]2. melléklet'!BS71+'[2]2. melléklet'!BT71+'[2]2. melléklet'!BU71+'[2]2. melléklet'!BX71+'[2]2. melléklet'!BY71+'[2]2. melléklet'!CH71</f>
        <v>0</v>
      </c>
      <c r="AQ72" s="92">
        <f>'[2]2. melléklet'!CM71</f>
        <v>0</v>
      </c>
      <c r="AR72" s="92">
        <f>'[2]2. melléklet'!AS71</f>
        <v>0</v>
      </c>
      <c r="AS72" s="92"/>
      <c r="AT72" s="202">
        <f t="shared" si="34"/>
        <v>0</v>
      </c>
      <c r="AU72" s="92">
        <f t="shared" si="35"/>
        <v>5047</v>
      </c>
    </row>
    <row r="73" spans="1:47" s="93" customFormat="1" ht="15" thickBot="1">
      <c r="A73" s="8" t="s">
        <v>224</v>
      </c>
      <c r="B73" s="87"/>
      <c r="C73" s="100"/>
      <c r="D73" s="89" t="s">
        <v>219</v>
      </c>
      <c r="E73" s="90" t="s">
        <v>220</v>
      </c>
      <c r="F73" s="90"/>
      <c r="G73" s="90"/>
      <c r="H73" s="91"/>
      <c r="I73" s="27">
        <f>'[2]2. melléklet'!L72+'[2]2. melléklet'!AD72+'[2]2. melléklet'!AT72+'[2]2. melléklet'!BD72+'[2]2. melléklet'!BF72+'[2]2. melléklet'!CK72+'[2]2. melléklet'!CL72+'[2]3. melléklet'!J72+'[2]3. melléklet'!N72+'[2]3. melléklet'!X72+'[2]3. melléklet'!Y72+'[2]4. melléklet'!J72</f>
        <v>0</v>
      </c>
      <c r="J73" s="134">
        <f>'[2]2. melléklet'!K72+'[2]2. melléklet'!AE72+'[2]2. melléklet'!AN72+'[2]2. melléklet'!AO72+'[2]2. melléklet'!BE72+'[2]4. melléklet'!L72+'[2]4. melléklet'!M72+'[2]4. melléklet'!N72+'[2]4. melléklet'!O72+'[2]4. melléklet'!P72+'[2]4. melléklet'!Q72+'[2]4. melléklet'!S72</f>
        <v>0</v>
      </c>
      <c r="K73" s="134">
        <f>'[2]2. melléklet'!AB72+'[2]2. melléklet'!AQ72+'[2]3. melléklet'!W72</f>
        <v>0</v>
      </c>
      <c r="L73" s="134">
        <f>'[2]2. melléklet'!CJ72+'[2]2. melléklet'!CN72+'[2]5. melléklet'!T72+'[2]6. melléklet'!S72+'[2]4. melléklet'!K72</f>
        <v>0</v>
      </c>
      <c r="M73" s="134">
        <f>'[2]2. melléklet'!BV72+'[2]8. melléklet'!P72</f>
        <v>0</v>
      </c>
      <c r="N73" s="134">
        <f>'[2]2. melléklet'!BH72+'[2]2. melléklet'!BI72+'[2]2. melléklet'!CX72+'[2]2. melléklet'!CY72+'[2]2. melléklet'!CZ72+'[2]2. melléklet'!DA72+'[2]2. melléklet'!DC72+'[2]2. melléklet'!DD72+'[2]2. melléklet'!DO72+'[2]2. melléklet'!DP72+'[2]2. melléklet'!DQ72+'[2]4. melléklet'!R72+'[2]7. melléklet'!M72</f>
        <v>0</v>
      </c>
      <c r="O73" s="134"/>
      <c r="P73" s="92">
        <f>'[2]2. melléklet'!DN72</f>
        <v>0</v>
      </c>
      <c r="Q73" s="134">
        <f>'[2]2. melléklet'!AR72+'[2]2. melléklet'!BC72</f>
        <v>0</v>
      </c>
      <c r="R73" s="8" t="s">
        <v>880</v>
      </c>
      <c r="S73" s="87"/>
      <c r="T73" s="100"/>
      <c r="U73" s="89" t="s">
        <v>219</v>
      </c>
      <c r="V73" s="90" t="s">
        <v>220</v>
      </c>
      <c r="W73" s="90"/>
      <c r="X73" s="90"/>
      <c r="Y73" s="91"/>
      <c r="Z73" s="134">
        <f>'[2]2. melléklet'!Z72+'[2]2. melléklet'!AA72</f>
        <v>0</v>
      </c>
      <c r="AA73" s="134">
        <f>'[2]2. melléklet'!I72+'[2]2. melléklet'!J72+'[2]2. melléklet'!M72+'[2]2. melléklet'!N72+'[2]2. melléklet'!O72+'[2]2. melléklet'!P72+'[2]2. melléklet'!AP72+'[2]3. melléklet'!I72+'[2]3. melléklet'!K72+'[2]3. melléklet'!L72+'[2]3. melléklet'!M72</f>
        <v>0</v>
      </c>
      <c r="AB73" s="134"/>
      <c r="AC73" s="92">
        <f>'[2]2. melléklet'!AC72</f>
        <v>0</v>
      </c>
      <c r="AD73" s="92">
        <f>'[2]2. melléklet'!CO72+'[2]2. melléklet'!DE72+'[2]3. melléklet'!Z72+'[2]2. melléklet'!DB72</f>
        <v>0</v>
      </c>
      <c r="AE73" s="202">
        <f t="shared" si="32"/>
        <v>0</v>
      </c>
      <c r="AF73" s="8" t="s">
        <v>888</v>
      </c>
      <c r="AG73" s="87"/>
      <c r="AH73" s="100"/>
      <c r="AI73" s="89" t="s">
        <v>219</v>
      </c>
      <c r="AJ73" s="90" t="s">
        <v>220</v>
      </c>
      <c r="AK73" s="90"/>
      <c r="AL73" s="90"/>
      <c r="AM73" s="91"/>
      <c r="AN73" s="92">
        <f>'[2]2. melléklet'!BW72</f>
        <v>0</v>
      </c>
      <c r="AO73" s="134">
        <f>'[2]2. melléklet'!CI72</f>
        <v>0</v>
      </c>
      <c r="AP73" s="92">
        <f>'[2]2. melléklet'!BG72+'[2]2. melléklet'!BJ72+'[2]2. melléklet'!BS72+'[2]2. melléklet'!BT72+'[2]2. melléklet'!BU72+'[2]2. melléklet'!BX72+'[2]2. melléklet'!BY72+'[2]2. melléklet'!CH72</f>
        <v>0</v>
      </c>
      <c r="AQ73" s="92">
        <f>'[2]2. melléklet'!CM72</f>
        <v>0</v>
      </c>
      <c r="AR73" s="92">
        <f>'[2]2. melléklet'!AS72</f>
        <v>14900</v>
      </c>
      <c r="AS73" s="92"/>
      <c r="AT73" s="202">
        <f t="shared" si="34"/>
        <v>14900</v>
      </c>
      <c r="AU73" s="92">
        <f t="shared" si="35"/>
        <v>14900</v>
      </c>
    </row>
    <row r="74" spans="1:47" s="93" customFormat="1" ht="15" thickBot="1">
      <c r="A74" s="8" t="s">
        <v>227</v>
      </c>
      <c r="B74" s="87"/>
      <c r="C74" s="100"/>
      <c r="D74" s="89" t="s">
        <v>222</v>
      </c>
      <c r="E74" s="90" t="s">
        <v>223</v>
      </c>
      <c r="F74" s="94"/>
      <c r="G74" s="90"/>
      <c r="H74" s="91"/>
      <c r="I74" s="27">
        <f>'[2]2. melléklet'!L73+'[2]2. melléklet'!AD73+'[2]2. melléklet'!AT73+'[2]2. melléklet'!BD73+'[2]2. melléklet'!BF73+'[2]2. melléklet'!CK73+'[2]2. melléklet'!CL73+'[2]3. melléklet'!J73+'[2]3. melléklet'!N73+'[2]3. melléklet'!X73+'[2]3. melléklet'!Y73+'[2]4. melléklet'!J73-AS74</f>
        <v>65740</v>
      </c>
      <c r="J74" s="134">
        <f>'[2]2. melléklet'!K73+'[2]2. melléklet'!AE73+'[2]2. melléklet'!AN73+'[2]2. melléklet'!AO73+'[2]2. melléklet'!BE73+'[2]4. melléklet'!L73+'[2]4. melléklet'!M73+'[2]4. melléklet'!N73+'[2]4. melléklet'!O73+'[2]4. melléklet'!P73+'[2]4. melléklet'!Q73+'[2]4. melléklet'!S73</f>
        <v>0</v>
      </c>
      <c r="K74" s="134">
        <f>'[2]2. melléklet'!AB73+'[2]2. melléklet'!AQ73+'[2]3. melléklet'!W73</f>
        <v>0</v>
      </c>
      <c r="L74" s="134">
        <f>'[2]2. melléklet'!CJ73+'[2]2. melléklet'!CN73+'[2]5. melléklet'!T73+'[2]6. melléklet'!S73+'[2]4. melléklet'!K73</f>
        <v>0</v>
      </c>
      <c r="M74" s="134">
        <f>'[2]2. melléklet'!BV73+'[2]8. melléklet'!P73</f>
        <v>0</v>
      </c>
      <c r="N74" s="134">
        <f>'[2]2. melléklet'!BH73+'[2]2. melléklet'!BI73+'[2]2. melléklet'!CX73+'[2]2. melléklet'!CY73+'[2]2. melléklet'!CZ73+'[2]2. melléklet'!DA73+'[2]2. melléklet'!DC73+'[2]2. melléklet'!DD73+'[2]2. melléklet'!DO73+'[2]2. melléklet'!DP73+'[2]2. melléklet'!DQ73+'[2]4. melléklet'!R73+'[2]7. melléklet'!M73</f>
        <v>0</v>
      </c>
      <c r="O74" s="134"/>
      <c r="P74" s="92">
        <f>'[2]2. melléklet'!DN73</f>
        <v>0</v>
      </c>
      <c r="Q74" s="134">
        <f>'[2]2. melléklet'!AR73+'[2]2. melléklet'!BC73</f>
        <v>0</v>
      </c>
      <c r="R74" s="8" t="s">
        <v>887</v>
      </c>
      <c r="S74" s="87"/>
      <c r="T74" s="100"/>
      <c r="U74" s="89" t="s">
        <v>222</v>
      </c>
      <c r="V74" s="90" t="s">
        <v>223</v>
      </c>
      <c r="W74" s="94"/>
      <c r="X74" s="90"/>
      <c r="Y74" s="91"/>
      <c r="Z74" s="134">
        <f>'[2]2. melléklet'!Z73+'[2]2. melléklet'!AA73</f>
        <v>0</v>
      </c>
      <c r="AA74" s="134">
        <f>'[2]2. melléklet'!I73+'[2]2. melléklet'!J73+'[2]2. melléklet'!M73+'[2]2. melléklet'!N73+'[2]2. melléklet'!O73+'[2]2. melléklet'!P73+'[2]2. melléklet'!AP73+'[2]3. melléklet'!I73+'[2]3. melléklet'!K73+'[2]3. melléklet'!L73+'[2]3. melléklet'!M73</f>
        <v>0</v>
      </c>
      <c r="AB74" s="134"/>
      <c r="AC74" s="92">
        <f>'[2]2. melléklet'!AC73</f>
        <v>0</v>
      </c>
      <c r="AD74" s="92">
        <f>'[2]2. melléklet'!CO73+'[2]2. melléklet'!DE73+'[2]3. melléklet'!Z73+'[2]2. melléklet'!DB73</f>
        <v>0</v>
      </c>
      <c r="AE74" s="202">
        <f t="shared" si="32"/>
        <v>65740</v>
      </c>
      <c r="AF74" s="8" t="s">
        <v>895</v>
      </c>
      <c r="AG74" s="87"/>
      <c r="AH74" s="100"/>
      <c r="AI74" s="89" t="s">
        <v>222</v>
      </c>
      <c r="AJ74" s="90" t="s">
        <v>223</v>
      </c>
      <c r="AK74" s="94"/>
      <c r="AL74" s="90"/>
      <c r="AM74" s="91"/>
      <c r="AN74" s="92">
        <f>'[2]2. melléklet_I_mód'!BW73</f>
        <v>1334</v>
      </c>
      <c r="AO74" s="134">
        <f>'[2]2. melléklet'!CI73</f>
        <v>0</v>
      </c>
      <c r="AP74" s="92">
        <f>'[2]2. melléklet'!BG73+'[2]2. melléklet'!BJ73+'[2]2. melléklet'!BS73+'[2]2. melléklet'!BT73+'[2]2. melléklet'!BU73+'[2]2. melléklet'!BX73+'[2]2. melléklet'!BY73+'[2]2. melléklet'!CH73</f>
        <v>47490</v>
      </c>
      <c r="AQ74" s="92">
        <f>'[2]2. melléklet'!CM73</f>
        <v>0</v>
      </c>
      <c r="AR74" s="92">
        <f>'[2]2. melléklet'!AS73</f>
        <v>0</v>
      </c>
      <c r="AS74" s="92">
        <v>1785</v>
      </c>
      <c r="AT74" s="202">
        <f t="shared" si="34"/>
        <v>50609</v>
      </c>
      <c r="AU74" s="92">
        <f t="shared" si="35"/>
        <v>116349</v>
      </c>
    </row>
    <row r="75" spans="1:47" s="93" customFormat="1" ht="15" thickBot="1">
      <c r="A75" s="8" t="s">
        <v>229</v>
      </c>
      <c r="B75" s="87"/>
      <c r="C75" s="100"/>
      <c r="D75" s="89" t="s">
        <v>225</v>
      </c>
      <c r="E75" s="90" t="s">
        <v>226</v>
      </c>
      <c r="F75" s="94"/>
      <c r="G75" s="90"/>
      <c r="H75" s="91"/>
      <c r="I75" s="27">
        <f>'[2]2. melléklet'!L74+'[2]2. melléklet'!AD74+'[2]2. melléklet'!AT74+'[2]2. melléklet'!BD74+'[2]2. melléklet'!BF74+'[2]2. melléklet'!CK74+'[2]2. melléklet'!CL74+'[2]3. melléklet'!J74+'[2]3. melléklet'!N74+'[2]3. melléklet'!X74+'[2]3. melléklet'!Y74+'[2]4. melléklet'!J74</f>
        <v>0</v>
      </c>
      <c r="J75" s="134">
        <f>'[2]2. melléklet'!K74+'[2]2. melléklet'!AE74+'[2]2. melléklet'!AN74+'[2]2. melléklet'!AO74+'[2]2. melléklet'!BE74+'[2]4. melléklet'!L74+'[2]4. melléklet'!M74+'[2]4. melléklet'!N74+'[2]4. melléklet'!O74+'[2]4. melléklet'!P74+'[2]4. melléklet'!Q74+'[2]4. melléklet'!S74</f>
        <v>0</v>
      </c>
      <c r="K75" s="134">
        <f>'[2]2. melléklet'!AB74+'[2]2. melléklet'!AQ74+'[2]3. melléklet'!W74</f>
        <v>0</v>
      </c>
      <c r="L75" s="134">
        <f>'[2]2. melléklet'!CJ74+'[2]2. melléklet'!CN74+'[2]5. melléklet'!T74+'[2]6. melléklet'!S74+'[2]4. melléklet'!K74</f>
        <v>0</v>
      </c>
      <c r="M75" s="134">
        <f>'[2]2. melléklet'!BV74+'[2]8. melléklet'!P74</f>
        <v>0</v>
      </c>
      <c r="N75" s="134">
        <f>'[2]2. melléklet'!BH74+'[2]2. melléklet'!BI74+'[2]2. melléklet'!CX74+'[2]2. melléklet'!CY74+'[2]2. melléklet'!CZ74+'[2]2. melléklet'!DA74+'[2]2. melléklet'!DC74+'[2]2. melléklet'!DD74+'[2]2. melléklet'!DO74+'[2]2. melléklet'!DP74+'[2]2. melléklet'!DQ74+'[2]4. melléklet'!R74+'[2]7. melléklet'!M74</f>
        <v>0</v>
      </c>
      <c r="O75" s="134"/>
      <c r="P75" s="98">
        <f>'[2]2. melléklet'!DN74</f>
        <v>0</v>
      </c>
      <c r="Q75" s="134">
        <f>'[2]2. melléklet'!AR74+'[2]2. melléklet'!BC74</f>
        <v>0</v>
      </c>
      <c r="R75" s="8" t="s">
        <v>894</v>
      </c>
      <c r="S75" s="87"/>
      <c r="T75" s="100"/>
      <c r="U75" s="89" t="s">
        <v>225</v>
      </c>
      <c r="V75" s="90" t="s">
        <v>226</v>
      </c>
      <c r="W75" s="94"/>
      <c r="X75" s="90"/>
      <c r="Y75" s="91"/>
      <c r="Z75" s="134">
        <f>'[2]2. melléklet'!Z74+'[2]2. melléklet'!AA74</f>
        <v>0</v>
      </c>
      <c r="AA75" s="134">
        <f>'[2]2. melléklet_I_mód'!I74+'[2]2. melléklet'!J74+'[2]2. melléklet'!M74+'[2]2. melléklet'!N74+'[2]2. melléklet'!O74+'[2]2. melléklet'!P74+'[2]2. melléklet'!AP74+'[2]3. melléklet'!I74+'[2]3. melléklet'!K74+'[2]3. melléklet'!L74+'[2]3. melléklet'!M74</f>
        <v>173065</v>
      </c>
      <c r="AB75" s="134"/>
      <c r="AC75" s="98">
        <f>'[2]2. melléklet'!AC74</f>
        <v>0</v>
      </c>
      <c r="AD75" s="98">
        <f>'[2]2. melléklet'!CO74+'[2]2. melléklet'!DE74+'[2]3. melléklet'!Z74+'[2]2. melléklet'!DB74</f>
        <v>0</v>
      </c>
      <c r="AE75" s="202">
        <f t="shared" si="32"/>
        <v>173065</v>
      </c>
      <c r="AF75" s="8" t="s">
        <v>903</v>
      </c>
      <c r="AG75" s="87"/>
      <c r="AH75" s="100"/>
      <c r="AI75" s="89" t="s">
        <v>225</v>
      </c>
      <c r="AJ75" s="90" t="s">
        <v>226</v>
      </c>
      <c r="AK75" s="94"/>
      <c r="AL75" s="90"/>
      <c r="AM75" s="91"/>
      <c r="AN75" s="98">
        <f>'[2]2. melléklet'!BW74</f>
        <v>0</v>
      </c>
      <c r="AO75" s="134">
        <f>'[2]2. melléklet'!CI74</f>
        <v>0</v>
      </c>
      <c r="AP75" s="98">
        <f>'[2]2. melléklet'!BG74+'[2]2. melléklet'!BJ74+'[2]2. melléklet'!BS74+'[2]2. melléklet'!BT74+'[2]2. melléklet'!BU74+'[2]2. melléklet'!BX74+'[2]2. melléklet'!BY74+'[2]2. melléklet'!CH74</f>
        <v>0</v>
      </c>
      <c r="AQ75" s="98">
        <f>'[2]2. melléklet'!CM74</f>
        <v>0</v>
      </c>
      <c r="AR75" s="98">
        <f>'[2]2. melléklet'!AS74</f>
        <v>0</v>
      </c>
      <c r="AS75" s="98"/>
      <c r="AT75" s="202">
        <f t="shared" si="34"/>
        <v>0</v>
      </c>
      <c r="AU75" s="98">
        <f t="shared" si="35"/>
        <v>173065</v>
      </c>
    </row>
    <row r="76" spans="1:47" s="104" customFormat="1" ht="30" customHeight="1" thickBot="1">
      <c r="A76" s="8" t="s">
        <v>231</v>
      </c>
      <c r="B76" s="101" t="s">
        <v>228</v>
      </c>
      <c r="C76" s="102"/>
      <c r="D76" s="103"/>
      <c r="E76" s="103"/>
      <c r="F76" s="103"/>
      <c r="G76" s="103"/>
      <c r="H76" s="103"/>
      <c r="I76" s="57">
        <f aca="true" t="shared" si="42" ref="I76:Q76">SUM(I56,I68)</f>
        <v>1392781</v>
      </c>
      <c r="J76" s="57">
        <f t="shared" si="42"/>
        <v>548974</v>
      </c>
      <c r="K76" s="57">
        <f t="shared" si="42"/>
        <v>65663</v>
      </c>
      <c r="L76" s="57">
        <f t="shared" si="42"/>
        <v>700153</v>
      </c>
      <c r="M76" s="57">
        <f t="shared" si="42"/>
        <v>150391</v>
      </c>
      <c r="N76" s="57">
        <f t="shared" si="42"/>
        <v>351794</v>
      </c>
      <c r="O76" s="57">
        <f t="shared" si="42"/>
        <v>0</v>
      </c>
      <c r="P76" s="57">
        <f t="shared" si="42"/>
        <v>36563</v>
      </c>
      <c r="Q76" s="57">
        <f t="shared" si="42"/>
        <v>91975</v>
      </c>
      <c r="R76" s="8" t="s">
        <v>902</v>
      </c>
      <c r="S76" s="101" t="s">
        <v>228</v>
      </c>
      <c r="T76" s="102"/>
      <c r="U76" s="103"/>
      <c r="V76" s="103"/>
      <c r="W76" s="103"/>
      <c r="X76" s="103"/>
      <c r="Y76" s="103"/>
      <c r="Z76" s="57">
        <f>SUM(Z56,Z68)</f>
        <v>17196</v>
      </c>
      <c r="AA76" s="57">
        <f>SUM(AA56,AA68)</f>
        <v>1419948</v>
      </c>
      <c r="AB76" s="57">
        <f>SUM(AB56,AB68)</f>
        <v>0</v>
      </c>
      <c r="AC76" s="57">
        <f>SUM(AC56,AC68)</f>
        <v>43560</v>
      </c>
      <c r="AD76" s="57">
        <f>SUM(AD56,AD68)</f>
        <v>20236</v>
      </c>
      <c r="AE76" s="201">
        <f t="shared" si="32"/>
        <v>4839234</v>
      </c>
      <c r="AF76" s="8" t="s">
        <v>910</v>
      </c>
      <c r="AG76" s="101" t="s">
        <v>228</v>
      </c>
      <c r="AH76" s="102"/>
      <c r="AI76" s="103"/>
      <c r="AJ76" s="103"/>
      <c r="AK76" s="103"/>
      <c r="AL76" s="103"/>
      <c r="AM76" s="103"/>
      <c r="AN76" s="57">
        <f aca="true" t="shared" si="43" ref="AN76:AS76">SUM(AN56,AN68)</f>
        <v>29589</v>
      </c>
      <c r="AO76" s="57">
        <f t="shared" si="43"/>
        <v>2864</v>
      </c>
      <c r="AP76" s="57">
        <f t="shared" si="43"/>
        <v>256637</v>
      </c>
      <c r="AQ76" s="57">
        <f t="shared" si="43"/>
        <v>3500</v>
      </c>
      <c r="AR76" s="57">
        <f t="shared" si="43"/>
        <v>14900</v>
      </c>
      <c r="AS76" s="57">
        <f t="shared" si="43"/>
        <v>1785</v>
      </c>
      <c r="AT76" s="201">
        <f t="shared" si="34"/>
        <v>309275</v>
      </c>
      <c r="AU76" s="57">
        <f t="shared" si="35"/>
        <v>5148509</v>
      </c>
    </row>
    <row r="77" spans="1:47" s="73" customFormat="1" ht="16.5" thickBot="1">
      <c r="A77" s="8" t="s">
        <v>233</v>
      </c>
      <c r="B77" s="70" t="s">
        <v>152</v>
      </c>
      <c r="C77" s="71" t="s">
        <v>230</v>
      </c>
      <c r="D77" s="71"/>
      <c r="E77" s="71"/>
      <c r="F77" s="71"/>
      <c r="G77" s="71"/>
      <c r="H77" s="71"/>
      <c r="I77" s="72">
        <f>SUM(I78,I80)</f>
        <v>0</v>
      </c>
      <c r="J77" s="72">
        <f aca="true" t="shared" si="44" ref="J77:P77">SUM(J78,J80)</f>
        <v>0</v>
      </c>
      <c r="K77" s="72">
        <f t="shared" si="44"/>
        <v>0</v>
      </c>
      <c r="L77" s="72">
        <f t="shared" si="44"/>
        <v>0</v>
      </c>
      <c r="M77" s="72">
        <f t="shared" si="44"/>
        <v>0</v>
      </c>
      <c r="N77" s="72">
        <f t="shared" si="44"/>
        <v>0</v>
      </c>
      <c r="O77" s="72">
        <f t="shared" si="44"/>
        <v>0</v>
      </c>
      <c r="P77" s="72">
        <f t="shared" si="44"/>
        <v>0</v>
      </c>
      <c r="Q77" s="72">
        <f>SUM(Q78,Q80)</f>
        <v>0</v>
      </c>
      <c r="R77" s="8" t="s">
        <v>909</v>
      </c>
      <c r="S77" s="70" t="s">
        <v>152</v>
      </c>
      <c r="T77" s="71" t="s">
        <v>230</v>
      </c>
      <c r="U77" s="71"/>
      <c r="V77" s="71"/>
      <c r="W77" s="71"/>
      <c r="X77" s="71"/>
      <c r="Y77" s="71"/>
      <c r="Z77" s="72">
        <f>SUM(Z78,Z80)</f>
        <v>0</v>
      </c>
      <c r="AA77" s="72">
        <f>SUM(AA78:AA79,AA80)</f>
        <v>519258</v>
      </c>
      <c r="AB77" s="72">
        <f>SUM(AB78,AB80)</f>
        <v>0</v>
      </c>
      <c r="AC77" s="72">
        <f>SUM(AC78,AC80)</f>
        <v>0</v>
      </c>
      <c r="AD77" s="72">
        <f>SUM(AD78,AD80)</f>
        <v>0</v>
      </c>
      <c r="AE77" s="201">
        <f t="shared" si="32"/>
        <v>519258</v>
      </c>
      <c r="AF77" s="8" t="s">
        <v>917</v>
      </c>
      <c r="AG77" s="70" t="s">
        <v>152</v>
      </c>
      <c r="AH77" s="71" t="s">
        <v>230</v>
      </c>
      <c r="AI77" s="71"/>
      <c r="AJ77" s="71"/>
      <c r="AK77" s="71"/>
      <c r="AL77" s="71"/>
      <c r="AM77" s="71"/>
      <c r="AN77" s="72">
        <f aca="true" t="shared" si="45" ref="AN77:AS77">SUM(AN78,AN80)</f>
        <v>0</v>
      </c>
      <c r="AO77" s="72">
        <f t="shared" si="45"/>
        <v>0</v>
      </c>
      <c r="AP77" s="72">
        <f t="shared" si="45"/>
        <v>0</v>
      </c>
      <c r="AQ77" s="72">
        <f t="shared" si="45"/>
        <v>0</v>
      </c>
      <c r="AR77" s="72">
        <f t="shared" si="45"/>
        <v>0</v>
      </c>
      <c r="AS77" s="72">
        <f t="shared" si="45"/>
        <v>0</v>
      </c>
      <c r="AT77" s="201">
        <f t="shared" si="34"/>
        <v>0</v>
      </c>
      <c r="AU77" s="168">
        <f t="shared" si="35"/>
        <v>519258</v>
      </c>
    </row>
    <row r="78" spans="1:47" s="73" customFormat="1" ht="16.5" thickBot="1">
      <c r="A78" s="8" t="s">
        <v>235</v>
      </c>
      <c r="B78" s="74"/>
      <c r="C78" s="105" t="s">
        <v>155</v>
      </c>
      <c r="D78" s="106" t="s">
        <v>232</v>
      </c>
      <c r="E78" s="106"/>
      <c r="F78" s="106"/>
      <c r="G78" s="106"/>
      <c r="H78" s="107"/>
      <c r="I78" s="108">
        <f>'[2]2. melléklet'!L77+'[2]2. melléklet'!AD77+'[2]2. melléklet'!AT77+'[2]2. melléklet'!BD77+'[2]2. melléklet'!BF77+'[2]2. melléklet'!CK77+'[2]2. melléklet'!CL77+'[2]3. melléklet'!J77+'[2]3. melléklet'!N77+'[2]3. melléklet'!X77+'[2]3. melléklet'!Y77+'[2]4. melléklet'!J77</f>
        <v>0</v>
      </c>
      <c r="J78" s="108">
        <f>'[2]2. melléklet'!K77+'[2]2. melléklet'!AE77+'[2]2. melléklet'!AN77+'[2]2. melléklet'!AO77+'[2]2. melléklet'!BE77+'[2]4. melléklet'!L77+'[2]4. melléklet'!M77+'[2]4. melléklet'!N77+'[2]4. melléklet'!O77+'[2]4. melléklet'!P77+'[2]4. melléklet'!Q77+'[2]4. melléklet'!S77</f>
        <v>0</v>
      </c>
      <c r="K78" s="108">
        <f>'[2]2. melléklet'!AB77+'[2]2. melléklet'!AQ77+'[2]3. melléklet'!W77</f>
        <v>0</v>
      </c>
      <c r="L78" s="108">
        <f>'[2]2. melléklet'!CJ77+'[2]2. melléklet'!CN77+'[2]5. melléklet'!T77+'[2]6. melléklet'!S77+'[2]4. melléklet'!K77</f>
        <v>0</v>
      </c>
      <c r="M78" s="108">
        <f>'[2]2. melléklet'!BV77+'[2]8. melléklet'!P77</f>
        <v>0</v>
      </c>
      <c r="N78" s="108">
        <f>'[2]2. melléklet'!BH77+'[2]2. melléklet'!BI77+'[2]2. melléklet'!CX77+'[2]2. melléklet'!CY77+'[2]2. melléklet'!CZ77+'[2]2. melléklet'!DA77+'[2]2. melléklet'!DC77+'[2]2. melléklet'!DD77+'[2]2. melléklet'!DO77+'[2]2. melléklet'!DP77+'[2]2. melléklet'!DQ77+'[2]4. melléklet'!R77+'[2]7. melléklet'!M77</f>
        <v>0</v>
      </c>
      <c r="O78" s="108">
        <f>SUM(O79)</f>
        <v>0</v>
      </c>
      <c r="P78" s="108">
        <f>'[2]2. melléklet'!DN77</f>
        <v>0</v>
      </c>
      <c r="Q78" s="108">
        <f>'[2]2. melléklet'!AR77+'[2]2. melléklet'!BC77</f>
        <v>0</v>
      </c>
      <c r="R78" s="8" t="s">
        <v>916</v>
      </c>
      <c r="S78" s="74"/>
      <c r="T78" s="105" t="s">
        <v>155</v>
      </c>
      <c r="U78" s="106" t="s">
        <v>232</v>
      </c>
      <c r="V78" s="106"/>
      <c r="W78" s="106"/>
      <c r="X78" s="106"/>
      <c r="Y78" s="107"/>
      <c r="Z78" s="108">
        <f>'[2]2. melléklet'!Z77+'[2]2. melléklet'!AA77</f>
        <v>0</v>
      </c>
      <c r="AA78" s="108">
        <v>500000</v>
      </c>
      <c r="AB78" s="108">
        <f>SUM(AB79)</f>
        <v>0</v>
      </c>
      <c r="AC78" s="108">
        <f>SUM(AC79)</f>
        <v>0</v>
      </c>
      <c r="AD78" s="108">
        <f>'[2]2. melléklet'!CO77+'[2]2. melléklet'!DE77+'[2]3. melléklet'!Z77+'[2]2. melléklet'!DB77</f>
        <v>0</v>
      </c>
      <c r="AE78" s="201">
        <f t="shared" si="32"/>
        <v>500000</v>
      </c>
      <c r="AF78" s="8" t="s">
        <v>924</v>
      </c>
      <c r="AG78" s="74"/>
      <c r="AH78" s="105" t="s">
        <v>155</v>
      </c>
      <c r="AI78" s="106" t="s">
        <v>232</v>
      </c>
      <c r="AJ78" s="106"/>
      <c r="AK78" s="106"/>
      <c r="AL78" s="106"/>
      <c r="AM78" s="107"/>
      <c r="AN78" s="108">
        <f>SUM(AN79)</f>
        <v>0</v>
      </c>
      <c r="AO78" s="108">
        <f>'[2]2. melléklet'!CI77</f>
        <v>0</v>
      </c>
      <c r="AP78" s="108">
        <f>'[2]2. melléklet'!BG77+'[2]2. melléklet'!BJ77+'[2]2. melléklet'!BS77+'[2]2. melléklet'!BT77+'[2]2. melléklet'!BU77+'[2]2. melléklet'!BX77+'[2]2. melléklet'!BY77+'[2]2. melléklet'!CH77</f>
        <v>0</v>
      </c>
      <c r="AQ78" s="108">
        <f>'[2]2. melléklet'!CM77</f>
        <v>0</v>
      </c>
      <c r="AR78" s="108">
        <f>'[2]2. melléklet'!AS77</f>
        <v>0</v>
      </c>
      <c r="AS78" s="108">
        <f>SUM(AS79)</f>
        <v>0</v>
      </c>
      <c r="AT78" s="201">
        <f t="shared" si="34"/>
        <v>0</v>
      </c>
      <c r="AU78" s="172">
        <f t="shared" si="35"/>
        <v>500000</v>
      </c>
    </row>
    <row r="79" spans="1:47" s="59" customFormat="1" ht="15" customHeight="1" thickBot="1">
      <c r="A79" s="205" t="s">
        <v>238</v>
      </c>
      <c r="B79" s="60"/>
      <c r="C79" s="105" t="s">
        <v>160</v>
      </c>
      <c r="D79" s="106" t="s">
        <v>234</v>
      </c>
      <c r="E79" s="35"/>
      <c r="F79" s="35"/>
      <c r="G79" s="35"/>
      <c r="H79" s="35"/>
      <c r="I79" s="37">
        <f>'[2]2. melléklet'!L78+'[2]2. melléklet'!AD78+'[2]2. melléklet'!AT78+'[2]2. melléklet'!BD78+'[2]2. melléklet'!BF78+'[2]2. melléklet'!CK78+'[2]2. melléklet'!CL78+'[2]3. melléklet'!J78+'[2]3. melléklet'!N78+'[2]3. melléklet'!X78+'[2]3. melléklet'!Y78+'[2]4. melléklet'!J78</f>
        <v>0</v>
      </c>
      <c r="J79" s="137">
        <f>'[2]2. melléklet'!K78+'[2]2. melléklet'!AE78+'[2]2. melléklet'!AN78+'[2]2. melléklet'!AO78+'[2]2. melléklet'!BE78+'[2]4. melléklet'!L78+'[2]4. melléklet'!M78+'[2]4. melléklet'!N78+'[2]4. melléklet'!O78+'[2]4. melléklet'!P78+'[2]4. melléklet'!Q78+'[2]4. melléklet'!S78</f>
        <v>0</v>
      </c>
      <c r="K79" s="137">
        <f>'[2]2. melléklet'!AB78+'[2]2. melléklet'!AQ78+'[2]3. melléklet'!W78</f>
        <v>0</v>
      </c>
      <c r="L79" s="137">
        <f>'[2]2. melléklet'!CJ78+'[2]2. melléklet'!CN78+'[2]5. melléklet'!T78+'[2]6. melléklet'!S78+'[2]4. melléklet'!K78</f>
        <v>0</v>
      </c>
      <c r="M79" s="137">
        <f>'[2]2. melléklet'!BV78+'[2]8. melléklet'!P78</f>
        <v>0</v>
      </c>
      <c r="N79" s="137">
        <f>'[2]2. melléklet'!BH78+'[2]2. melléklet'!BI78+'[2]2. melléklet'!CX78+'[2]2. melléklet'!CY78+'[2]2. melléklet'!CZ78+'[2]2. melléklet'!DA78+'[2]2. melléklet'!DC78+'[2]2. melléklet'!DD78+'[2]2. melléklet'!DO78+'[2]2. melléklet'!DP78+'[2]2. melléklet'!DQ78+'[2]4. melléklet'!R78+'[2]7. melléklet'!M78</f>
        <v>0</v>
      </c>
      <c r="O79" s="137">
        <f>'[2]2. melléklet'!AP78</f>
        <v>0</v>
      </c>
      <c r="P79" s="137">
        <f>'[2]2. melléklet'!DN78</f>
        <v>0</v>
      </c>
      <c r="Q79" s="137">
        <f>'[2]2. melléklet'!AR78+'[2]2. melléklet'!BC78</f>
        <v>0</v>
      </c>
      <c r="R79" s="205" t="s">
        <v>923</v>
      </c>
      <c r="S79" s="60"/>
      <c r="T79" s="105" t="s">
        <v>160</v>
      </c>
      <c r="U79" s="106" t="s">
        <v>234</v>
      </c>
      <c r="V79" s="35"/>
      <c r="W79" s="35"/>
      <c r="X79" s="35"/>
      <c r="Y79" s="145"/>
      <c r="Z79" s="137">
        <f>'[2]2. melléklet'!Z78+'[2]2. melléklet'!AA78</f>
        <v>0</v>
      </c>
      <c r="AA79" s="137">
        <f>'[2]2. melléklet'!I78+'[2]2. melléklet'!J78+'[2]2. melléklet'!M78+'[2]2. melléklet'!N78+'[2]2. melléklet'!O78+'[2]2. melléklet'!P78+'[2]2. melléklet'!AP78+'[2]3. melléklet'!I78+'[2]3. melléklet'!K78+'[2]3. melléklet'!L78+'[2]3. melléklet'!M78</f>
        <v>19258</v>
      </c>
      <c r="AB79" s="137"/>
      <c r="AC79" s="137"/>
      <c r="AD79" s="137">
        <f>'[2]2. melléklet'!CO78+'[2]2. melléklet'!DE78+'[2]3. melléklet'!Z78+'[2]2. melléklet'!DB78</f>
        <v>0</v>
      </c>
      <c r="AE79" s="201">
        <f t="shared" si="32"/>
        <v>19258</v>
      </c>
      <c r="AF79" s="205" t="s">
        <v>931</v>
      </c>
      <c r="AG79" s="60"/>
      <c r="AH79" s="105" t="s">
        <v>160</v>
      </c>
      <c r="AI79" s="106" t="s">
        <v>234</v>
      </c>
      <c r="AJ79" s="35"/>
      <c r="AK79" s="35"/>
      <c r="AL79" s="35"/>
      <c r="AM79" s="145"/>
      <c r="AN79" s="137">
        <f>'[2]2. melléklet'!CH78+'[2]2. melléklet'!BY78</f>
        <v>0</v>
      </c>
      <c r="AO79" s="137">
        <f>'[2]2. melléklet'!CI78</f>
        <v>0</v>
      </c>
      <c r="AP79" s="137">
        <f>'[2]2. melléklet'!BG78+'[2]2. melléklet'!BJ78+'[2]2. melléklet'!BS78+'[2]2. melléklet'!BT78+'[2]2. melléklet'!BU78+'[2]2. melléklet'!BX78+'[2]2. melléklet'!BY78+'[2]2. melléklet'!CH78</f>
        <v>0</v>
      </c>
      <c r="AQ79" s="137">
        <f>'[2]2. melléklet'!CM78</f>
        <v>0</v>
      </c>
      <c r="AR79" s="137">
        <f>'[2]2. melléklet'!AS78</f>
        <v>0</v>
      </c>
      <c r="AS79" s="137"/>
      <c r="AT79" s="201">
        <f t="shared" si="34"/>
        <v>0</v>
      </c>
      <c r="AU79" s="137">
        <f t="shared" si="35"/>
        <v>19258</v>
      </c>
    </row>
    <row r="80" spans="1:47" s="17" customFormat="1" ht="15" customHeight="1" thickBot="1">
      <c r="A80" s="8" t="s">
        <v>239</v>
      </c>
      <c r="B80" s="109"/>
      <c r="C80" s="110" t="s">
        <v>236</v>
      </c>
      <c r="D80" s="111" t="s">
        <v>237</v>
      </c>
      <c r="E80" s="112"/>
      <c r="F80" s="112"/>
      <c r="G80" s="112"/>
      <c r="H80" s="112"/>
      <c r="I80" s="113"/>
      <c r="J80" s="155"/>
      <c r="K80" s="155"/>
      <c r="L80" s="155"/>
      <c r="M80" s="155"/>
      <c r="N80" s="155"/>
      <c r="O80" s="155"/>
      <c r="P80" s="155"/>
      <c r="Q80" s="155"/>
      <c r="R80" s="8" t="s">
        <v>930</v>
      </c>
      <c r="S80" s="109"/>
      <c r="T80" s="110" t="s">
        <v>236</v>
      </c>
      <c r="U80" s="111" t="s">
        <v>237</v>
      </c>
      <c r="V80" s="112"/>
      <c r="W80" s="112"/>
      <c r="X80" s="112"/>
      <c r="Y80" s="156"/>
      <c r="Z80" s="155"/>
      <c r="AA80" s="155"/>
      <c r="AB80" s="155"/>
      <c r="AC80" s="155"/>
      <c r="AD80" s="155"/>
      <c r="AE80" s="202">
        <f t="shared" si="32"/>
        <v>0</v>
      </c>
      <c r="AF80" s="8" t="s">
        <v>938</v>
      </c>
      <c r="AG80" s="109"/>
      <c r="AH80" s="110" t="s">
        <v>236</v>
      </c>
      <c r="AI80" s="111" t="s">
        <v>237</v>
      </c>
      <c r="AJ80" s="112"/>
      <c r="AK80" s="112"/>
      <c r="AL80" s="112"/>
      <c r="AM80" s="156"/>
      <c r="AN80" s="155"/>
      <c r="AO80" s="155"/>
      <c r="AP80" s="155"/>
      <c r="AQ80" s="155"/>
      <c r="AR80" s="155"/>
      <c r="AS80" s="155"/>
      <c r="AT80" s="201">
        <f t="shared" si="34"/>
        <v>0</v>
      </c>
      <c r="AU80" s="173">
        <f t="shared" si="35"/>
        <v>0</v>
      </c>
    </row>
    <row r="81" spans="1:47" s="73" customFormat="1" ht="16.5" thickBot="1">
      <c r="A81" s="8" t="s">
        <v>241</v>
      </c>
      <c r="B81" s="70" t="s">
        <v>1040</v>
      </c>
      <c r="C81" s="71" t="s">
        <v>1041</v>
      </c>
      <c r="D81" s="99"/>
      <c r="E81" s="99"/>
      <c r="F81" s="71"/>
      <c r="G81" s="71"/>
      <c r="H81" s="115"/>
      <c r="I81" s="72"/>
      <c r="J81" s="72"/>
      <c r="K81" s="72"/>
      <c r="L81" s="72"/>
      <c r="M81" s="72"/>
      <c r="N81" s="72"/>
      <c r="O81" s="72"/>
      <c r="P81" s="72"/>
      <c r="Q81" s="72"/>
      <c r="R81" s="8" t="s">
        <v>937</v>
      </c>
      <c r="S81" s="70" t="s">
        <v>1040</v>
      </c>
      <c r="T81" s="71" t="s">
        <v>1041</v>
      </c>
      <c r="U81" s="99"/>
      <c r="V81" s="99"/>
      <c r="W81" s="71"/>
      <c r="X81" s="71"/>
      <c r="Y81" s="115"/>
      <c r="Z81" s="72"/>
      <c r="AA81" s="72"/>
      <c r="AB81" s="72"/>
      <c r="AC81" s="72"/>
      <c r="AD81" s="72"/>
      <c r="AE81" s="202">
        <f t="shared" si="32"/>
        <v>0</v>
      </c>
      <c r="AF81" s="8" t="s">
        <v>363</v>
      </c>
      <c r="AG81" s="70" t="s">
        <v>1040</v>
      </c>
      <c r="AH81" s="71" t="s">
        <v>1041</v>
      </c>
      <c r="AI81" s="99"/>
      <c r="AJ81" s="99"/>
      <c r="AK81" s="71"/>
      <c r="AL81" s="71"/>
      <c r="AM81" s="115"/>
      <c r="AN81" s="72"/>
      <c r="AO81" s="72"/>
      <c r="AP81" s="72"/>
      <c r="AQ81" s="72"/>
      <c r="AR81" s="72"/>
      <c r="AS81" s="72"/>
      <c r="AT81" s="201">
        <f t="shared" si="34"/>
        <v>0</v>
      </c>
      <c r="AU81" s="168">
        <f t="shared" si="35"/>
        <v>0</v>
      </c>
    </row>
    <row r="82" spans="1:47" s="104" customFormat="1" ht="30" customHeight="1" thickBot="1">
      <c r="A82" s="8" t="s">
        <v>242</v>
      </c>
      <c r="B82" s="116" t="s">
        <v>240</v>
      </c>
      <c r="C82" s="117"/>
      <c r="D82" s="118"/>
      <c r="E82" s="118"/>
      <c r="F82" s="118"/>
      <c r="G82" s="118"/>
      <c r="H82" s="118"/>
      <c r="I82" s="119">
        <f>SUM(I76,I77,I81)</f>
        <v>1392781</v>
      </c>
      <c r="J82" s="119">
        <f aca="true" t="shared" si="46" ref="J82:P82">SUM(J76,J77,J81)</f>
        <v>548974</v>
      </c>
      <c r="K82" s="119">
        <f t="shared" si="46"/>
        <v>65663</v>
      </c>
      <c r="L82" s="119">
        <f t="shared" si="46"/>
        <v>700153</v>
      </c>
      <c r="M82" s="119">
        <f t="shared" si="46"/>
        <v>150391</v>
      </c>
      <c r="N82" s="119">
        <f t="shared" si="46"/>
        <v>351794</v>
      </c>
      <c r="O82" s="119">
        <f t="shared" si="46"/>
        <v>0</v>
      </c>
      <c r="P82" s="119">
        <f t="shared" si="46"/>
        <v>36563</v>
      </c>
      <c r="Q82" s="119">
        <f>SUM(Q76,Q77,Q81)</f>
        <v>91975</v>
      </c>
      <c r="R82" s="8" t="s">
        <v>362</v>
      </c>
      <c r="S82" s="116" t="s">
        <v>240</v>
      </c>
      <c r="T82" s="117"/>
      <c r="U82" s="118"/>
      <c r="V82" s="118"/>
      <c r="W82" s="118"/>
      <c r="X82" s="118"/>
      <c r="Y82" s="118"/>
      <c r="Z82" s="119">
        <f>SUM(Z76,Z77,Z81)</f>
        <v>17196</v>
      </c>
      <c r="AA82" s="119">
        <f>SUM(AA76,AA77,AA81)</f>
        <v>1939206</v>
      </c>
      <c r="AB82" s="119">
        <f>SUM(AB76,AB77,AB81)</f>
        <v>0</v>
      </c>
      <c r="AC82" s="119">
        <f>SUM(AC76,AC77,AC81)</f>
        <v>43560</v>
      </c>
      <c r="AD82" s="119">
        <f>SUM(AD76,AD77,AD81)</f>
        <v>20236</v>
      </c>
      <c r="AE82" s="201">
        <f t="shared" si="32"/>
        <v>5358492</v>
      </c>
      <c r="AF82" s="8" t="s">
        <v>392</v>
      </c>
      <c r="AG82" s="116" t="s">
        <v>240</v>
      </c>
      <c r="AH82" s="117"/>
      <c r="AI82" s="118"/>
      <c r="AJ82" s="118"/>
      <c r="AK82" s="118"/>
      <c r="AL82" s="118"/>
      <c r="AM82" s="118"/>
      <c r="AN82" s="119">
        <f aca="true" t="shared" si="47" ref="AN82:AS82">SUM(AN76,AN77,AN81)</f>
        <v>29589</v>
      </c>
      <c r="AO82" s="119">
        <f t="shared" si="47"/>
        <v>2864</v>
      </c>
      <c r="AP82" s="119">
        <f t="shared" si="47"/>
        <v>256637</v>
      </c>
      <c r="AQ82" s="119">
        <f t="shared" si="47"/>
        <v>3500</v>
      </c>
      <c r="AR82" s="119">
        <f t="shared" si="47"/>
        <v>14900</v>
      </c>
      <c r="AS82" s="119">
        <f t="shared" si="47"/>
        <v>1785</v>
      </c>
      <c r="AT82" s="201">
        <f t="shared" si="34"/>
        <v>309275</v>
      </c>
      <c r="AU82" s="119">
        <f t="shared" si="35"/>
        <v>5667767</v>
      </c>
    </row>
  </sheetData>
  <sheetProtection/>
  <mergeCells count="29">
    <mergeCell ref="E4:H4"/>
    <mergeCell ref="V4:Y4"/>
    <mergeCell ref="AJ4:AM4"/>
    <mergeCell ref="B5:Q5"/>
    <mergeCell ref="S5:AE5"/>
    <mergeCell ref="AG5:AS5"/>
    <mergeCell ref="AT5:AU5"/>
    <mergeCell ref="B6:H7"/>
    <mergeCell ref="I6:P6"/>
    <mergeCell ref="S6:Y7"/>
    <mergeCell ref="Z6:AE6"/>
    <mergeCell ref="AG6:AM7"/>
    <mergeCell ref="AN6:AS6"/>
    <mergeCell ref="AU6:AU7"/>
    <mergeCell ref="E10:H10"/>
    <mergeCell ref="V10:Y10"/>
    <mergeCell ref="AJ10:AM10"/>
    <mergeCell ref="B44:H44"/>
    <mergeCell ref="S44:Y44"/>
    <mergeCell ref="AG44:AM44"/>
    <mergeCell ref="B55:H55"/>
    <mergeCell ref="S55:Y55"/>
    <mergeCell ref="AG55:AM55"/>
    <mergeCell ref="C45:H45"/>
    <mergeCell ref="T45:Y45"/>
    <mergeCell ref="AH45:AM45"/>
    <mergeCell ref="B53:H53"/>
    <mergeCell ref="S53:Y53"/>
    <mergeCell ref="AG53:AM53"/>
  </mergeCells>
  <printOptions horizontalCentered="1"/>
  <pageMargins left="0.7086614173228347" right="0.7086614173228347" top="0.7480314960629921" bottom="0.7480314960629921" header="0.31496062992125984" footer="0.31496062992125984"/>
  <pageSetup horizontalDpi="600" verticalDpi="600" orientation="portrait" paperSize="8" scale="47" r:id="rId1"/>
  <headerFooter>
    <oddFooter>&amp;L&amp;D&amp;C&amp;P</oddFooter>
  </headerFooter>
  <colBreaks count="2" manualBreakCount="2">
    <brk id="17" max="100" man="1"/>
    <brk id="31" max="77" man="1"/>
  </colBreaks>
</worksheet>
</file>

<file path=xl/worksheets/sheet12.xml><?xml version="1.0" encoding="utf-8"?>
<worksheet xmlns="http://schemas.openxmlformats.org/spreadsheetml/2006/main" xmlns:r="http://schemas.openxmlformats.org/officeDocument/2006/relationships">
  <dimension ref="A1:D40"/>
  <sheetViews>
    <sheetView view="pageBreakPreview" zoomScaleSheetLayoutView="100" zoomScalePageLayoutView="0" workbookViewId="0" topLeftCell="A1">
      <selection activeCell="D2" sqref="D2"/>
    </sheetView>
  </sheetViews>
  <sheetFormatPr defaultColWidth="9.140625" defaultRowHeight="24.75" customHeight="1"/>
  <cols>
    <col min="1" max="1" width="5.7109375" style="206" customWidth="1"/>
    <col min="2" max="2" width="10.7109375" style="207" customWidth="1"/>
    <col min="3" max="3" width="60.7109375" style="207" customWidth="1"/>
    <col min="4" max="4" width="20.7109375" style="207" customWidth="1"/>
    <col min="5" max="16384" width="9.140625" style="207" customWidth="1"/>
  </cols>
  <sheetData>
    <row r="1" ht="24.75" customHeight="1">
      <c r="D1" s="208" t="s">
        <v>1253</v>
      </c>
    </row>
    <row r="2" ht="24.75" customHeight="1">
      <c r="D2" s="208"/>
    </row>
    <row r="3" spans="2:4" ht="24.75" customHeight="1">
      <c r="B3" s="388" t="s">
        <v>1042</v>
      </c>
      <c r="C3" s="388"/>
      <c r="D3" s="388"/>
    </row>
    <row r="4" spans="2:4" ht="24.75" customHeight="1">
      <c r="B4" s="209"/>
      <c r="C4" s="209"/>
      <c r="D4" s="209"/>
    </row>
    <row r="5" ht="19.5" customHeight="1" thickBot="1">
      <c r="D5" s="210" t="s">
        <v>27</v>
      </c>
    </row>
    <row r="6" spans="1:4" ht="19.5" customHeight="1" thickBot="1">
      <c r="A6" s="211"/>
      <c r="B6" s="389" t="s">
        <v>28</v>
      </c>
      <c r="C6" s="390"/>
      <c r="D6" s="212" t="s">
        <v>29</v>
      </c>
    </row>
    <row r="7" spans="1:4" ht="19.5" customHeight="1">
      <c r="A7" s="213"/>
      <c r="B7" s="391" t="s">
        <v>1043</v>
      </c>
      <c r="C7" s="393" t="s">
        <v>1044</v>
      </c>
      <c r="D7" s="395" t="s">
        <v>1045</v>
      </c>
    </row>
    <row r="8" spans="1:4" ht="13.5" thickBot="1">
      <c r="A8" s="214"/>
      <c r="B8" s="392"/>
      <c r="C8" s="394"/>
      <c r="D8" s="396"/>
    </row>
    <row r="9" spans="1:4" s="218" customFormat="1" ht="19.5" customHeight="1">
      <c r="A9" s="215" t="s">
        <v>36</v>
      </c>
      <c r="B9" s="216" t="s">
        <v>251</v>
      </c>
      <c r="C9" s="216"/>
      <c r="D9" s="217">
        <f>SUM(D10:D13)</f>
        <v>54175</v>
      </c>
    </row>
    <row r="10" spans="1:4" ht="19.5" customHeight="1">
      <c r="A10" s="219" t="s">
        <v>38</v>
      </c>
      <c r="B10" s="220">
        <v>1</v>
      </c>
      <c r="C10" s="221" t="s">
        <v>1046</v>
      </c>
      <c r="D10" s="222">
        <f>'[2]10. melléklet_I_mód'!D10+'[2]Javaslat_II'!N129</f>
        <v>7206</v>
      </c>
    </row>
    <row r="11" spans="1:4" ht="19.5" customHeight="1">
      <c r="A11" s="219" t="s">
        <v>44</v>
      </c>
      <c r="B11" s="220">
        <v>2</v>
      </c>
      <c r="C11" s="221" t="s">
        <v>1047</v>
      </c>
      <c r="D11" s="222">
        <v>5000</v>
      </c>
    </row>
    <row r="12" spans="1:4" ht="19.5" customHeight="1">
      <c r="A12" s="219" t="s">
        <v>47</v>
      </c>
      <c r="B12" s="223">
        <v>3</v>
      </c>
      <c r="C12" s="224" t="s">
        <v>1048</v>
      </c>
      <c r="D12" s="222">
        <v>40000</v>
      </c>
    </row>
    <row r="13" spans="1:4" ht="19.5" customHeight="1">
      <c r="A13" s="219" t="s">
        <v>50</v>
      </c>
      <c r="B13" s="223">
        <v>4</v>
      </c>
      <c r="C13" s="225" t="s">
        <v>1049</v>
      </c>
      <c r="D13" s="222">
        <f>'[2]10. melléklet_I_mód'!D13+'[2]Javaslat_II'!N130</f>
        <v>1969</v>
      </c>
    </row>
    <row r="14" spans="1:4" s="218" customFormat="1" ht="19.5" customHeight="1">
      <c r="A14" s="219" t="s">
        <v>53</v>
      </c>
      <c r="B14" s="397" t="s">
        <v>1050</v>
      </c>
      <c r="C14" s="397"/>
      <c r="D14" s="226">
        <f>SUM(D15:D19)</f>
        <v>173065</v>
      </c>
    </row>
    <row r="15" spans="1:4" s="228" customFormat="1" ht="19.5" customHeight="1">
      <c r="A15" s="219" t="s">
        <v>56</v>
      </c>
      <c r="B15" s="220">
        <v>5</v>
      </c>
      <c r="C15" s="227" t="s">
        <v>1051</v>
      </c>
      <c r="D15" s="222">
        <v>20000</v>
      </c>
    </row>
    <row r="16" spans="1:4" ht="19.5" customHeight="1">
      <c r="A16" s="219" t="s">
        <v>59</v>
      </c>
      <c r="B16" s="220">
        <v>6</v>
      </c>
      <c r="C16" s="229" t="s">
        <v>1052</v>
      </c>
      <c r="D16" s="230">
        <v>3832</v>
      </c>
    </row>
    <row r="17" spans="1:4" ht="19.5" customHeight="1">
      <c r="A17" s="219" t="s">
        <v>62</v>
      </c>
      <c r="B17" s="220">
        <v>7</v>
      </c>
      <c r="C17" s="229" t="s">
        <v>1053</v>
      </c>
      <c r="D17" s="230">
        <v>110000</v>
      </c>
    </row>
    <row r="18" spans="1:4" ht="19.5" customHeight="1">
      <c r="A18" s="231" t="s">
        <v>65</v>
      </c>
      <c r="B18" s="220">
        <v>8</v>
      </c>
      <c r="C18" s="229" t="s">
        <v>1054</v>
      </c>
      <c r="D18" s="230"/>
    </row>
    <row r="19" spans="1:4" ht="19.5" customHeight="1">
      <c r="A19" s="231" t="s">
        <v>68</v>
      </c>
      <c r="B19" s="220">
        <v>9</v>
      </c>
      <c r="C19" s="229" t="s">
        <v>1055</v>
      </c>
      <c r="D19" s="230">
        <f>'[2]Javaslat_I'!N49</f>
        <v>39233</v>
      </c>
    </row>
    <row r="20" spans="1:4" ht="24.75" customHeight="1" thickBot="1">
      <c r="A20" s="232" t="s">
        <v>73</v>
      </c>
      <c r="B20" s="233"/>
      <c r="C20" s="234" t="s">
        <v>1056</v>
      </c>
      <c r="D20" s="235">
        <f>SUM(D9,D14)</f>
        <v>227240</v>
      </c>
    </row>
    <row r="21" spans="1:4" ht="19.5" customHeight="1" thickBot="1">
      <c r="A21" s="236"/>
      <c r="B21" s="237"/>
      <c r="C21" s="237"/>
      <c r="D21" s="237"/>
    </row>
    <row r="22" spans="1:4" ht="24.75" customHeight="1" thickBot="1">
      <c r="A22" s="238" t="s">
        <v>76</v>
      </c>
      <c r="B22" s="239"/>
      <c r="C22" s="240" t="s">
        <v>1057</v>
      </c>
      <c r="D22" s="241">
        <f>'[2]10. melléklet_I_mód'!D22+'[2]Javaslat_II'!N132</f>
        <v>19047</v>
      </c>
    </row>
    <row r="23" spans="1:4" ht="19.5" customHeight="1" thickBot="1">
      <c r="A23" s="236"/>
      <c r="B23" s="237"/>
      <c r="C23" s="237"/>
      <c r="D23" s="237"/>
    </row>
    <row r="24" spans="1:4" ht="24.75" customHeight="1" thickBot="1">
      <c r="A24" s="238" t="s">
        <v>79</v>
      </c>
      <c r="B24" s="242"/>
      <c r="C24" s="240" t="s">
        <v>1058</v>
      </c>
      <c r="D24" s="241">
        <f>D20+D22</f>
        <v>246287</v>
      </c>
    </row>
    <row r="25" ht="12.75"/>
    <row r="26" spans="2:3" ht="24.75" customHeight="1">
      <c r="B26" s="387"/>
      <c r="C26" s="387"/>
    </row>
    <row r="27" spans="3:4" ht="12.75">
      <c r="C27" s="243"/>
      <c r="D27" s="244"/>
    </row>
    <row r="28" spans="3:4" ht="12.75">
      <c r="C28" s="243"/>
      <c r="D28" s="244"/>
    </row>
    <row r="29" spans="3:4" ht="12.75">
      <c r="C29" s="243"/>
      <c r="D29" s="244"/>
    </row>
    <row r="30" spans="3:4" ht="12.75">
      <c r="C30" s="228"/>
      <c r="D30" s="244"/>
    </row>
    <row r="31" spans="3:4" ht="12.75">
      <c r="C31" s="228"/>
      <c r="D31" s="244"/>
    </row>
    <row r="32" spans="3:4" ht="12.75">
      <c r="C32" s="228"/>
      <c r="D32" s="244"/>
    </row>
    <row r="33" spans="1:4" ht="12.75">
      <c r="A33" s="207"/>
      <c r="C33" s="228"/>
      <c r="D33" s="244"/>
    </row>
    <row r="34" spans="1:4" ht="12.75">
      <c r="A34" s="207"/>
      <c r="C34" s="228"/>
      <c r="D34" s="244"/>
    </row>
    <row r="35" spans="1:4" ht="12.75">
      <c r="A35" s="207"/>
      <c r="C35" s="228"/>
      <c r="D35" s="244"/>
    </row>
    <row r="36" spans="1:4" ht="12.75">
      <c r="A36" s="207"/>
      <c r="D36" s="245"/>
    </row>
    <row r="37" spans="1:4" ht="12.75">
      <c r="A37" s="207"/>
      <c r="D37" s="245"/>
    </row>
    <row r="38" ht="12.75">
      <c r="A38" s="207"/>
    </row>
    <row r="39" ht="12.75">
      <c r="A39" s="207"/>
    </row>
    <row r="40" ht="12.75">
      <c r="A40" s="207"/>
    </row>
  </sheetData>
  <sheetProtection/>
  <mergeCells count="7">
    <mergeCell ref="B26:C26"/>
    <mergeCell ref="B3:D3"/>
    <mergeCell ref="B6:C6"/>
    <mergeCell ref="B7:B8"/>
    <mergeCell ref="C7:C8"/>
    <mergeCell ref="D7:D8"/>
    <mergeCell ref="B14:C14"/>
  </mergeCells>
  <printOptions horizontalCentered="1"/>
  <pageMargins left="0.7874015748031497" right="0.7874015748031497" top="0.7874015748031497" bottom="0.7874015748031497" header="0.5118110236220472" footer="0.5118110236220472"/>
  <pageSetup horizontalDpi="600" verticalDpi="600" orientation="portrait" paperSize="8" r:id="rId1"/>
  <headerFooter alignWithMargins="0">
    <oddFooter>&amp;L&amp;D&amp;C&amp;P</oddFooter>
  </headerFooter>
  <rowBreaks count="1" manualBreakCount="1">
    <brk id="24" min="1" max="3" man="1"/>
  </rowBreaks>
</worksheet>
</file>

<file path=xl/worksheets/sheet13.xml><?xml version="1.0" encoding="utf-8"?>
<worksheet xmlns="http://schemas.openxmlformats.org/spreadsheetml/2006/main" xmlns:r="http://schemas.openxmlformats.org/officeDocument/2006/relationships">
  <dimension ref="A1:L160"/>
  <sheetViews>
    <sheetView view="pageBreakPreview" zoomScaleSheetLayoutView="100" zoomScalePageLayoutView="0" workbookViewId="0" topLeftCell="A1">
      <selection activeCell="L2" sqref="L2"/>
    </sheetView>
  </sheetViews>
  <sheetFormatPr defaultColWidth="9.140625" defaultRowHeight="15"/>
  <cols>
    <col min="1" max="1" width="4.57421875" style="246" customWidth="1"/>
    <col min="2" max="7" width="10.7109375" style="247" customWidth="1"/>
    <col min="8" max="12" width="13.7109375" style="247" customWidth="1"/>
    <col min="13" max="16384" width="9.140625" style="247" customWidth="1"/>
  </cols>
  <sheetData>
    <row r="1" ht="12.75">
      <c r="L1" s="246" t="s">
        <v>1254</v>
      </c>
    </row>
    <row r="2" ht="12.75">
      <c r="K2" s="246"/>
    </row>
    <row r="3" spans="1:12" ht="15.75">
      <c r="A3" s="430" t="s">
        <v>1059</v>
      </c>
      <c r="B3" s="430"/>
      <c r="C3" s="430"/>
      <c r="D3" s="430"/>
      <c r="E3" s="430"/>
      <c r="F3" s="430"/>
      <c r="G3" s="430"/>
      <c r="H3" s="430"/>
      <c r="I3" s="430"/>
      <c r="J3" s="430"/>
      <c r="K3" s="430"/>
      <c r="L3" s="430"/>
    </row>
    <row r="4" spans="1:12" ht="15.75">
      <c r="A4" s="431" t="s">
        <v>1060</v>
      </c>
      <c r="B4" s="431"/>
      <c r="C4" s="431"/>
      <c r="D4" s="431"/>
      <c r="E4" s="431"/>
      <c r="F4" s="431"/>
      <c r="G4" s="431"/>
      <c r="H4" s="431"/>
      <c r="I4" s="431"/>
      <c r="J4" s="431"/>
      <c r="K4" s="431"/>
      <c r="L4" s="431"/>
    </row>
    <row r="5" spans="1:12" ht="15.75">
      <c r="A5" s="431" t="s">
        <v>1061</v>
      </c>
      <c r="B5" s="431"/>
      <c r="C5" s="431"/>
      <c r="D5" s="431"/>
      <c r="E5" s="431"/>
      <c r="F5" s="431"/>
      <c r="G5" s="431"/>
      <c r="H5" s="431"/>
      <c r="I5" s="431"/>
      <c r="J5" s="431"/>
      <c r="K5" s="431"/>
      <c r="L5" s="431"/>
    </row>
    <row r="6" spans="1:12" ht="15.75">
      <c r="A6" s="431" t="s">
        <v>1062</v>
      </c>
      <c r="B6" s="431"/>
      <c r="C6" s="431"/>
      <c r="D6" s="431"/>
      <c r="E6" s="431"/>
      <c r="F6" s="431"/>
      <c r="G6" s="431"/>
      <c r="H6" s="431"/>
      <c r="I6" s="431"/>
      <c r="J6" s="431"/>
      <c r="K6" s="431"/>
      <c r="L6" s="431"/>
    </row>
    <row r="7" spans="1:11" ht="15.75">
      <c r="A7" s="248"/>
      <c r="B7" s="249"/>
      <c r="C7" s="249"/>
      <c r="D7" s="249"/>
      <c r="E7" s="249"/>
      <c r="F7" s="249"/>
      <c r="G7" s="249"/>
      <c r="H7" s="249"/>
      <c r="I7" s="249"/>
      <c r="J7" s="249"/>
      <c r="K7" s="249"/>
    </row>
    <row r="8" spans="11:12" ht="12.75">
      <c r="K8" s="250"/>
      <c r="L8" s="251" t="s">
        <v>27</v>
      </c>
    </row>
    <row r="9" spans="1:12" ht="12.75">
      <c r="A9" s="252"/>
      <c r="B9" s="432" t="s">
        <v>28</v>
      </c>
      <c r="C9" s="432"/>
      <c r="D9" s="432"/>
      <c r="E9" s="432"/>
      <c r="F9" s="432"/>
      <c r="G9" s="432"/>
      <c r="H9" s="253" t="s">
        <v>29</v>
      </c>
      <c r="I9" s="253" t="s">
        <v>30</v>
      </c>
      <c r="J9" s="253" t="s">
        <v>31</v>
      </c>
      <c r="K9" s="253" t="s">
        <v>32</v>
      </c>
      <c r="L9" s="254" t="s">
        <v>33</v>
      </c>
    </row>
    <row r="10" spans="1:12" s="257" customFormat="1" ht="52.5" customHeight="1">
      <c r="A10" s="252" t="s">
        <v>36</v>
      </c>
      <c r="B10" s="433" t="s">
        <v>1063</v>
      </c>
      <c r="C10" s="434"/>
      <c r="D10" s="434"/>
      <c r="E10" s="434"/>
      <c r="F10" s="434"/>
      <c r="G10" s="435"/>
      <c r="H10" s="255" t="s">
        <v>1064</v>
      </c>
      <c r="I10" s="256" t="s">
        <v>1065</v>
      </c>
      <c r="J10" s="256" t="s">
        <v>1066</v>
      </c>
      <c r="K10" s="255" t="s">
        <v>1067</v>
      </c>
      <c r="L10" s="436" t="s">
        <v>1068</v>
      </c>
    </row>
    <row r="11" spans="1:12" ht="12.75">
      <c r="A11" s="252" t="s">
        <v>38</v>
      </c>
      <c r="B11" s="258"/>
      <c r="C11" s="259"/>
      <c r="D11" s="259"/>
      <c r="E11" s="259"/>
      <c r="F11" s="259"/>
      <c r="G11" s="260"/>
      <c r="H11" s="438" t="s">
        <v>1069</v>
      </c>
      <c r="I11" s="438"/>
      <c r="J11" s="438"/>
      <c r="K11" s="438"/>
      <c r="L11" s="437"/>
    </row>
    <row r="12" spans="1:12" s="257" customFormat="1" ht="25.5" customHeight="1">
      <c r="A12" s="252" t="s">
        <v>44</v>
      </c>
      <c r="B12" s="261"/>
      <c r="C12" s="262"/>
      <c r="D12" s="262"/>
      <c r="E12" s="262"/>
      <c r="F12" s="262"/>
      <c r="G12" s="263"/>
      <c r="H12" s="264" t="s">
        <v>1070</v>
      </c>
      <c r="I12" s="439" t="s">
        <v>1071</v>
      </c>
      <c r="J12" s="439"/>
      <c r="K12" s="440"/>
      <c r="L12" s="437"/>
    </row>
    <row r="13" spans="1:12" s="257" customFormat="1" ht="25.5" customHeight="1">
      <c r="A13" s="252" t="s">
        <v>47</v>
      </c>
      <c r="B13" s="420" t="s">
        <v>1072</v>
      </c>
      <c r="C13" s="421"/>
      <c r="D13" s="421"/>
      <c r="E13" s="421"/>
      <c r="F13" s="421"/>
      <c r="G13" s="421"/>
      <c r="H13" s="421"/>
      <c r="I13" s="421"/>
      <c r="J13" s="421"/>
      <c r="K13" s="421"/>
      <c r="L13" s="422"/>
    </row>
    <row r="14" spans="1:12" ht="25.5" customHeight="1">
      <c r="A14" s="252" t="s">
        <v>50</v>
      </c>
      <c r="B14" s="407" t="s">
        <v>1073</v>
      </c>
      <c r="C14" s="408"/>
      <c r="D14" s="408"/>
      <c r="E14" s="408"/>
      <c r="F14" s="408"/>
      <c r="G14" s="409"/>
      <c r="H14" s="265">
        <f>SUM(H15:H16)</f>
        <v>0</v>
      </c>
      <c r="I14" s="265">
        <f>SUM(I15:I16)</f>
        <v>2420</v>
      </c>
      <c r="J14" s="265">
        <f>SUM(J15:J16)</f>
        <v>2160</v>
      </c>
      <c r="K14" s="265">
        <f>SUM(K15:K16)</f>
        <v>0</v>
      </c>
      <c r="L14" s="265">
        <f>SUM(H14:K14)</f>
        <v>4580</v>
      </c>
    </row>
    <row r="15" spans="1:12" ht="12.75">
      <c r="A15" s="252" t="s">
        <v>53</v>
      </c>
      <c r="B15" s="410" t="s">
        <v>1074</v>
      </c>
      <c r="C15" s="411"/>
      <c r="D15" s="411"/>
      <c r="E15" s="411"/>
      <c r="F15" s="411"/>
      <c r="G15" s="412"/>
      <c r="H15" s="266"/>
      <c r="I15" s="266"/>
      <c r="J15" s="266">
        <v>2160</v>
      </c>
      <c r="K15" s="266"/>
      <c r="L15" s="266">
        <f>SUM(H15:K15)</f>
        <v>2160</v>
      </c>
    </row>
    <row r="16" spans="1:12" ht="12.75">
      <c r="A16" s="252" t="s">
        <v>56</v>
      </c>
      <c r="B16" s="410" t="s">
        <v>1075</v>
      </c>
      <c r="C16" s="411"/>
      <c r="D16" s="411"/>
      <c r="E16" s="411"/>
      <c r="F16" s="411"/>
      <c r="G16" s="412"/>
      <c r="H16" s="266"/>
      <c r="I16" s="266">
        <v>2420</v>
      </c>
      <c r="J16" s="266"/>
      <c r="K16" s="266"/>
      <c r="L16" s="266">
        <f>SUM(H16:K16)</f>
        <v>2420</v>
      </c>
    </row>
    <row r="17" spans="1:12" ht="12.75" customHeight="1">
      <c r="A17" s="252" t="s">
        <v>59</v>
      </c>
      <c r="B17" s="407" t="s">
        <v>1076</v>
      </c>
      <c r="C17" s="408"/>
      <c r="D17" s="408"/>
      <c r="E17" s="408"/>
      <c r="F17" s="408"/>
      <c r="G17" s="409"/>
      <c r="H17" s="265">
        <f>SUM(H18:H21)</f>
        <v>21296</v>
      </c>
      <c r="I17" s="265">
        <f>SUM(I18:I21)</f>
        <v>0</v>
      </c>
      <c r="J17" s="265">
        <f>SUM(J18:J21)</f>
        <v>0</v>
      </c>
      <c r="K17" s="265">
        <f>SUM(K18:K21)</f>
        <v>855</v>
      </c>
      <c r="L17" s="265">
        <f>SUM(H17:K17)</f>
        <v>22151</v>
      </c>
    </row>
    <row r="18" spans="1:12" ht="12.75">
      <c r="A18" s="252" t="s">
        <v>62</v>
      </c>
      <c r="B18" s="410" t="s">
        <v>1077</v>
      </c>
      <c r="C18" s="411"/>
      <c r="D18" s="411"/>
      <c r="E18" s="411"/>
      <c r="F18" s="411"/>
      <c r="G18" s="412"/>
      <c r="H18" s="266">
        <v>450</v>
      </c>
      <c r="I18" s="266"/>
      <c r="J18" s="266"/>
      <c r="K18" s="266"/>
      <c r="L18" s="266">
        <f>SUM(H18:K18)</f>
        <v>450</v>
      </c>
    </row>
    <row r="19" spans="1:12" ht="12.75">
      <c r="A19" s="252" t="s">
        <v>65</v>
      </c>
      <c r="B19" s="410" t="s">
        <v>1078</v>
      </c>
      <c r="C19" s="411"/>
      <c r="D19" s="411"/>
      <c r="E19" s="411"/>
      <c r="F19" s="411"/>
      <c r="G19" s="412"/>
      <c r="H19" s="266">
        <v>904</v>
      </c>
      <c r="I19" s="266"/>
      <c r="J19" s="266"/>
      <c r="K19" s="266"/>
      <c r="L19" s="266">
        <f aca="true" t="shared" si="0" ref="L19:L75">SUM(H19:K19)</f>
        <v>904</v>
      </c>
    </row>
    <row r="20" spans="1:12" ht="12.75">
      <c r="A20" s="252" t="s">
        <v>68</v>
      </c>
      <c r="B20" s="410" t="s">
        <v>1079</v>
      </c>
      <c r="C20" s="411"/>
      <c r="D20" s="411"/>
      <c r="E20" s="411"/>
      <c r="F20" s="411"/>
      <c r="G20" s="412"/>
      <c r="H20" s="266">
        <v>16942</v>
      </c>
      <c r="I20" s="266"/>
      <c r="J20" s="266"/>
      <c r="K20" s="266">
        <f>'[2]Javaslat_II'!N159</f>
        <v>855</v>
      </c>
      <c r="L20" s="266">
        <f t="shared" si="0"/>
        <v>17797</v>
      </c>
    </row>
    <row r="21" spans="1:12" ht="12.75">
      <c r="A21" s="252" t="s">
        <v>73</v>
      </c>
      <c r="B21" s="410" t="s">
        <v>1080</v>
      </c>
      <c r="C21" s="411"/>
      <c r="D21" s="411"/>
      <c r="E21" s="411"/>
      <c r="F21" s="411"/>
      <c r="G21" s="412"/>
      <c r="H21" s="266">
        <v>3000</v>
      </c>
      <c r="I21" s="266"/>
      <c r="J21" s="266"/>
      <c r="K21" s="266"/>
      <c r="L21" s="266">
        <f t="shared" si="0"/>
        <v>3000</v>
      </c>
    </row>
    <row r="22" spans="1:12" s="257" customFormat="1" ht="25.5" customHeight="1">
      <c r="A22" s="252" t="s">
        <v>76</v>
      </c>
      <c r="B22" s="407" t="s">
        <v>1081</v>
      </c>
      <c r="C22" s="408"/>
      <c r="D22" s="408"/>
      <c r="E22" s="408"/>
      <c r="F22" s="408"/>
      <c r="G22" s="409"/>
      <c r="H22" s="267">
        <f>SUM(H23:H30)</f>
        <v>264703</v>
      </c>
      <c r="I22" s="267">
        <f>SUM(I23:I30)</f>
        <v>0</v>
      </c>
      <c r="J22" s="267">
        <f>SUM(J23:J30)</f>
        <v>21001</v>
      </c>
      <c r="K22" s="267">
        <f>SUM(K23:K31)</f>
        <v>2500</v>
      </c>
      <c r="L22" s="267">
        <f>SUM(H22:K22)</f>
        <v>288204</v>
      </c>
    </row>
    <row r="23" spans="1:12" ht="12.75">
      <c r="A23" s="252" t="s">
        <v>79</v>
      </c>
      <c r="B23" s="416" t="s">
        <v>1082</v>
      </c>
      <c r="C23" s="417"/>
      <c r="D23" s="417"/>
      <c r="E23" s="417"/>
      <c r="F23" s="417"/>
      <c r="G23" s="418"/>
      <c r="H23" s="266">
        <v>1000</v>
      </c>
      <c r="I23" s="266"/>
      <c r="J23" s="266"/>
      <c r="K23" s="266"/>
      <c r="L23" s="266">
        <f t="shared" si="0"/>
        <v>1000</v>
      </c>
    </row>
    <row r="24" spans="1:12" ht="12.75">
      <c r="A24" s="252" t="s">
        <v>82</v>
      </c>
      <c r="B24" s="416" t="s">
        <v>1083</v>
      </c>
      <c r="C24" s="417"/>
      <c r="D24" s="417"/>
      <c r="E24" s="417"/>
      <c r="F24" s="417"/>
      <c r="G24" s="418"/>
      <c r="H24" s="266">
        <v>30528</v>
      </c>
      <c r="I24" s="266"/>
      <c r="J24" s="266">
        <v>20001</v>
      </c>
      <c r="K24" s="266"/>
      <c r="L24" s="266">
        <f t="shared" si="0"/>
        <v>50529</v>
      </c>
    </row>
    <row r="25" spans="1:12" ht="12.75">
      <c r="A25" s="252" t="s">
        <v>84</v>
      </c>
      <c r="B25" s="427" t="s">
        <v>1084</v>
      </c>
      <c r="C25" s="428"/>
      <c r="D25" s="428"/>
      <c r="E25" s="428"/>
      <c r="F25" s="428"/>
      <c r="G25" s="429"/>
      <c r="H25" s="266">
        <v>22924</v>
      </c>
      <c r="I25" s="266"/>
      <c r="J25" s="266"/>
      <c r="K25" s="266"/>
      <c r="L25" s="266">
        <f t="shared" si="0"/>
        <v>22924</v>
      </c>
    </row>
    <row r="26" spans="1:12" ht="12.75">
      <c r="A26" s="252" t="s">
        <v>87</v>
      </c>
      <c r="B26" s="427" t="s">
        <v>1085</v>
      </c>
      <c r="C26" s="428"/>
      <c r="D26" s="428"/>
      <c r="E26" s="428"/>
      <c r="F26" s="428"/>
      <c r="G26" s="429"/>
      <c r="H26" s="266"/>
      <c r="I26" s="266"/>
      <c r="J26" s="266">
        <v>1000</v>
      </c>
      <c r="K26" s="266"/>
      <c r="L26" s="266">
        <f t="shared" si="0"/>
        <v>1000</v>
      </c>
    </row>
    <row r="27" spans="1:12" ht="12.75">
      <c r="A27" s="252" t="s">
        <v>90</v>
      </c>
      <c r="B27" s="427" t="s">
        <v>1086</v>
      </c>
      <c r="C27" s="428"/>
      <c r="D27" s="428"/>
      <c r="E27" s="428"/>
      <c r="F27" s="428"/>
      <c r="G27" s="429"/>
      <c r="H27" s="266">
        <v>1000</v>
      </c>
      <c r="I27" s="266"/>
      <c r="J27" s="266"/>
      <c r="K27" s="266"/>
      <c r="L27" s="266">
        <f t="shared" si="0"/>
        <v>1000</v>
      </c>
    </row>
    <row r="28" spans="1:12" ht="12.75">
      <c r="A28" s="252" t="s">
        <v>93</v>
      </c>
      <c r="B28" s="427" t="s">
        <v>1087</v>
      </c>
      <c r="C28" s="428"/>
      <c r="D28" s="428"/>
      <c r="E28" s="428"/>
      <c r="F28" s="428"/>
      <c r="G28" s="429"/>
      <c r="H28" s="266">
        <v>5000</v>
      </c>
      <c r="I28" s="266"/>
      <c r="J28" s="266"/>
      <c r="K28" s="266"/>
      <c r="L28" s="266">
        <f t="shared" si="0"/>
        <v>5000</v>
      </c>
    </row>
    <row r="29" spans="1:12" ht="12.75">
      <c r="A29" s="252" t="s">
        <v>96</v>
      </c>
      <c r="B29" s="427" t="s">
        <v>1088</v>
      </c>
      <c r="C29" s="428"/>
      <c r="D29" s="428"/>
      <c r="E29" s="428"/>
      <c r="F29" s="428"/>
      <c r="G29" s="429"/>
      <c r="H29" s="266">
        <v>202000</v>
      </c>
      <c r="I29" s="266"/>
      <c r="J29" s="266"/>
      <c r="K29" s="266"/>
      <c r="L29" s="266">
        <f t="shared" si="0"/>
        <v>202000</v>
      </c>
    </row>
    <row r="30" spans="1:12" ht="12.75">
      <c r="A30" s="252" t="s">
        <v>99</v>
      </c>
      <c r="B30" s="427" t="s">
        <v>1089</v>
      </c>
      <c r="C30" s="428"/>
      <c r="D30" s="428"/>
      <c r="E30" s="428"/>
      <c r="F30" s="428"/>
      <c r="G30" s="429"/>
      <c r="H30" s="266">
        <v>2251</v>
      </c>
      <c r="I30" s="266"/>
      <c r="J30" s="266"/>
      <c r="K30" s="266"/>
      <c r="L30" s="266">
        <f>SUM(H30:K30)</f>
        <v>2251</v>
      </c>
    </row>
    <row r="31" spans="1:12" ht="12.75">
      <c r="A31" s="252" t="s">
        <v>102</v>
      </c>
      <c r="B31" s="427" t="s">
        <v>1090</v>
      </c>
      <c r="C31" s="428"/>
      <c r="D31" s="428"/>
      <c r="E31" s="428"/>
      <c r="F31" s="428"/>
      <c r="G31" s="429"/>
      <c r="H31" s="266"/>
      <c r="I31" s="266"/>
      <c r="J31" s="266"/>
      <c r="K31" s="266">
        <f>'[2]Javaslat_II'!N173</f>
        <v>2500</v>
      </c>
      <c r="L31" s="266">
        <f>SUM(H31:K31)</f>
        <v>2500</v>
      </c>
    </row>
    <row r="32" spans="1:12" s="257" customFormat="1" ht="12.75">
      <c r="A32" s="252" t="s">
        <v>105</v>
      </c>
      <c r="B32" s="407" t="s">
        <v>1091</v>
      </c>
      <c r="C32" s="408"/>
      <c r="D32" s="408"/>
      <c r="E32" s="408"/>
      <c r="F32" s="408"/>
      <c r="G32" s="409"/>
      <c r="H32" s="267">
        <f>SUM(H33:H33)</f>
        <v>1000</v>
      </c>
      <c r="I32" s="267">
        <f>SUM(I33:I33)</f>
        <v>0</v>
      </c>
      <c r="J32" s="267">
        <f>SUM(J33:J33)</f>
        <v>0</v>
      </c>
      <c r="K32" s="267">
        <f>SUM(K33:K33)</f>
        <v>1408</v>
      </c>
      <c r="L32" s="267">
        <f t="shared" si="0"/>
        <v>2408</v>
      </c>
    </row>
    <row r="33" spans="1:12" ht="12.75">
      <c r="A33" s="252" t="s">
        <v>108</v>
      </c>
      <c r="B33" s="416" t="s">
        <v>1082</v>
      </c>
      <c r="C33" s="417"/>
      <c r="D33" s="417"/>
      <c r="E33" s="417"/>
      <c r="F33" s="417"/>
      <c r="G33" s="418"/>
      <c r="H33" s="266">
        <v>1000</v>
      </c>
      <c r="I33" s="266"/>
      <c r="J33" s="266"/>
      <c r="K33" s="266">
        <f>'[2]Javaslat_II'!N190</f>
        <v>1408</v>
      </c>
      <c r="L33" s="266">
        <f t="shared" si="0"/>
        <v>2408</v>
      </c>
    </row>
    <row r="34" spans="1:12" s="257" customFormat="1" ht="12.75">
      <c r="A34" s="252" t="s">
        <v>111</v>
      </c>
      <c r="B34" s="407" t="s">
        <v>1092</v>
      </c>
      <c r="C34" s="408"/>
      <c r="D34" s="408"/>
      <c r="E34" s="408"/>
      <c r="F34" s="408"/>
      <c r="G34" s="409"/>
      <c r="H34" s="267">
        <f>SUM(H35:H36)</f>
        <v>2000</v>
      </c>
      <c r="I34" s="267">
        <f>SUM(I35:I36)</f>
        <v>0</v>
      </c>
      <c r="J34" s="267">
        <f>SUM(J35:J36)</f>
        <v>0</v>
      </c>
      <c r="K34" s="267">
        <f>SUM(K35:K36)</f>
        <v>0</v>
      </c>
      <c r="L34" s="267">
        <f t="shared" si="0"/>
        <v>2000</v>
      </c>
    </row>
    <row r="35" spans="1:12" ht="12.75" customHeight="1">
      <c r="A35" s="252" t="s">
        <v>114</v>
      </c>
      <c r="B35" s="416" t="s">
        <v>1093</v>
      </c>
      <c r="C35" s="417"/>
      <c r="D35" s="417"/>
      <c r="E35" s="417"/>
      <c r="F35" s="417"/>
      <c r="G35" s="418"/>
      <c r="H35" s="266">
        <v>1000</v>
      </c>
      <c r="I35" s="266"/>
      <c r="J35" s="266"/>
      <c r="K35" s="266"/>
      <c r="L35" s="266">
        <f t="shared" si="0"/>
        <v>1000</v>
      </c>
    </row>
    <row r="36" spans="1:12" ht="12.75">
      <c r="A36" s="252" t="s">
        <v>117</v>
      </c>
      <c r="B36" s="416" t="s">
        <v>1082</v>
      </c>
      <c r="C36" s="417"/>
      <c r="D36" s="417"/>
      <c r="E36" s="417"/>
      <c r="F36" s="417"/>
      <c r="G36" s="418"/>
      <c r="H36" s="266">
        <v>1000</v>
      </c>
      <c r="I36" s="266"/>
      <c r="J36" s="266"/>
      <c r="K36" s="266"/>
      <c r="L36" s="266">
        <f t="shared" si="0"/>
        <v>1000</v>
      </c>
    </row>
    <row r="37" spans="1:12" ht="12.75">
      <c r="A37" s="252" t="s">
        <v>120</v>
      </c>
      <c r="B37" s="407" t="s">
        <v>1094</v>
      </c>
      <c r="C37" s="408"/>
      <c r="D37" s="408"/>
      <c r="E37" s="408"/>
      <c r="F37" s="408"/>
      <c r="G37" s="409"/>
      <c r="H37" s="267">
        <f>SUM(H38:H40)</f>
        <v>76959</v>
      </c>
      <c r="I37" s="267">
        <f>SUM(I38:I40)</f>
        <v>0</v>
      </c>
      <c r="J37" s="267">
        <f>SUM(J38:J40)</f>
        <v>21801</v>
      </c>
      <c r="K37" s="267">
        <f>SUM(K38:K40)</f>
        <v>153199</v>
      </c>
      <c r="L37" s="267">
        <f>SUM(H37:K37)</f>
        <v>251959</v>
      </c>
    </row>
    <row r="38" spans="1:12" ht="12.75">
      <c r="A38" s="252" t="s">
        <v>123</v>
      </c>
      <c r="B38" s="410" t="s">
        <v>1095</v>
      </c>
      <c r="C38" s="411"/>
      <c r="D38" s="411"/>
      <c r="E38" s="411"/>
      <c r="F38" s="411"/>
      <c r="G38" s="412"/>
      <c r="H38" s="266">
        <v>470</v>
      </c>
      <c r="I38" s="266"/>
      <c r="J38" s="266"/>
      <c r="K38" s="266">
        <v>5000</v>
      </c>
      <c r="L38" s="266">
        <f t="shared" si="0"/>
        <v>5470</v>
      </c>
    </row>
    <row r="39" spans="1:12" ht="12.75" customHeight="1">
      <c r="A39" s="252" t="s">
        <v>126</v>
      </c>
      <c r="B39" s="410" t="s">
        <v>1096</v>
      </c>
      <c r="C39" s="411"/>
      <c r="D39" s="411"/>
      <c r="E39" s="411"/>
      <c r="F39" s="411"/>
      <c r="G39" s="412"/>
      <c r="H39" s="266">
        <v>76489</v>
      </c>
      <c r="I39" s="266"/>
      <c r="J39" s="266"/>
      <c r="K39" s="266">
        <v>140000</v>
      </c>
      <c r="L39" s="266">
        <f t="shared" si="0"/>
        <v>216489</v>
      </c>
    </row>
    <row r="40" spans="1:12" ht="12.75">
      <c r="A40" s="252" t="s">
        <v>129</v>
      </c>
      <c r="B40" s="410" t="s">
        <v>1097</v>
      </c>
      <c r="C40" s="411"/>
      <c r="D40" s="411"/>
      <c r="E40" s="411"/>
      <c r="F40" s="411"/>
      <c r="G40" s="412"/>
      <c r="H40" s="266"/>
      <c r="I40" s="266"/>
      <c r="J40" s="266">
        <v>21801</v>
      </c>
      <c r="K40" s="266">
        <v>8199</v>
      </c>
      <c r="L40" s="266">
        <f t="shared" si="0"/>
        <v>30000</v>
      </c>
    </row>
    <row r="41" spans="1:12" s="257" customFormat="1" ht="24" customHeight="1">
      <c r="A41" s="252" t="s">
        <v>132</v>
      </c>
      <c r="B41" s="407" t="s">
        <v>1098</v>
      </c>
      <c r="C41" s="408"/>
      <c r="D41" s="408"/>
      <c r="E41" s="408"/>
      <c r="F41" s="408"/>
      <c r="G41" s="409"/>
      <c r="H41" s="267">
        <f>SUM(H42:H42)</f>
        <v>0</v>
      </c>
      <c r="I41" s="267">
        <f>SUM(I42:I42)</f>
        <v>324256</v>
      </c>
      <c r="J41" s="267">
        <f>SUM(J42:J42)</f>
        <v>0</v>
      </c>
      <c r="K41" s="267">
        <f>SUM(K42:K42)</f>
        <v>0</v>
      </c>
      <c r="L41" s="267">
        <f t="shared" si="0"/>
        <v>324256</v>
      </c>
    </row>
    <row r="42" spans="1:12" ht="12.75">
      <c r="A42" s="252" t="s">
        <v>134</v>
      </c>
      <c r="B42" s="416" t="s">
        <v>1099</v>
      </c>
      <c r="C42" s="417"/>
      <c r="D42" s="417"/>
      <c r="E42" s="417"/>
      <c r="F42" s="417"/>
      <c r="G42" s="418"/>
      <c r="H42" s="266"/>
      <c r="I42" s="266">
        <v>324256</v>
      </c>
      <c r="J42" s="266"/>
      <c r="K42" s="266"/>
      <c r="L42" s="266">
        <f t="shared" si="0"/>
        <v>324256</v>
      </c>
    </row>
    <row r="43" spans="1:12" ht="12.75">
      <c r="A43" s="252" t="s">
        <v>137</v>
      </c>
      <c r="B43" s="407" t="s">
        <v>1100</v>
      </c>
      <c r="C43" s="408"/>
      <c r="D43" s="408"/>
      <c r="E43" s="408"/>
      <c r="F43" s="408"/>
      <c r="G43" s="409"/>
      <c r="H43" s="265">
        <f>SUM(H44:H44)</f>
        <v>0</v>
      </c>
      <c r="I43" s="265">
        <f>SUM(I44:I44)</f>
        <v>170300</v>
      </c>
      <c r="J43" s="265">
        <f>SUM(J44:J44)</f>
        <v>0</v>
      </c>
      <c r="K43" s="265">
        <f>SUM(K44:K44)</f>
        <v>0</v>
      </c>
      <c r="L43" s="265">
        <f t="shared" si="0"/>
        <v>170300</v>
      </c>
    </row>
    <row r="44" spans="1:12" ht="12.75" customHeight="1">
      <c r="A44" s="252" t="s">
        <v>140</v>
      </c>
      <c r="B44" s="416" t="s">
        <v>1101</v>
      </c>
      <c r="C44" s="417"/>
      <c r="D44" s="417"/>
      <c r="E44" s="417"/>
      <c r="F44" s="417"/>
      <c r="G44" s="418"/>
      <c r="H44" s="266"/>
      <c r="I44" s="266">
        <v>170300</v>
      </c>
      <c r="J44" s="266"/>
      <c r="K44" s="266"/>
      <c r="L44" s="266">
        <f t="shared" si="0"/>
        <v>170300</v>
      </c>
    </row>
    <row r="45" spans="1:12" s="257" customFormat="1" ht="24" customHeight="1">
      <c r="A45" s="252" t="s">
        <v>143</v>
      </c>
      <c r="B45" s="407" t="s">
        <v>1102</v>
      </c>
      <c r="C45" s="408"/>
      <c r="D45" s="408"/>
      <c r="E45" s="408"/>
      <c r="F45" s="408"/>
      <c r="G45" s="409"/>
      <c r="H45" s="267">
        <f>SUM(H46:H46)</f>
        <v>0</v>
      </c>
      <c r="I45" s="267">
        <f>SUM(I46:I46)</f>
        <v>0</v>
      </c>
      <c r="J45" s="267">
        <f>SUM(J46:J46)</f>
        <v>0</v>
      </c>
      <c r="K45" s="267">
        <f>SUM(K46:K46)</f>
        <v>1500</v>
      </c>
      <c r="L45" s="267">
        <f t="shared" si="0"/>
        <v>1500</v>
      </c>
    </row>
    <row r="46" spans="1:12" ht="12.75">
      <c r="A46" s="252" t="s">
        <v>146</v>
      </c>
      <c r="B46" s="416" t="s">
        <v>1082</v>
      </c>
      <c r="C46" s="417"/>
      <c r="D46" s="417"/>
      <c r="E46" s="417"/>
      <c r="F46" s="417"/>
      <c r="G46" s="418"/>
      <c r="H46" s="266"/>
      <c r="I46" s="266"/>
      <c r="J46" s="266"/>
      <c r="K46" s="266">
        <v>1500</v>
      </c>
      <c r="L46" s="266">
        <f t="shared" si="0"/>
        <v>1500</v>
      </c>
    </row>
    <row r="47" spans="1:12" ht="12.75">
      <c r="A47" s="252" t="s">
        <v>149</v>
      </c>
      <c r="B47" s="424" t="s">
        <v>1103</v>
      </c>
      <c r="C47" s="425"/>
      <c r="D47" s="425"/>
      <c r="E47" s="425"/>
      <c r="F47" s="425"/>
      <c r="G47" s="426"/>
      <c r="H47" s="265">
        <f>SUM(H48)</f>
        <v>2234</v>
      </c>
      <c r="I47" s="265">
        <f>SUM(I48:I48)</f>
        <v>0</v>
      </c>
      <c r="J47" s="265">
        <f>SUM(J48:J48)</f>
        <v>7742</v>
      </c>
      <c r="K47" s="265">
        <f>SUM(K48:K48)</f>
        <v>0</v>
      </c>
      <c r="L47" s="265">
        <f t="shared" si="0"/>
        <v>9976</v>
      </c>
    </row>
    <row r="48" spans="1:12" ht="12.75">
      <c r="A48" s="252" t="s">
        <v>151</v>
      </c>
      <c r="B48" s="423" t="s">
        <v>1104</v>
      </c>
      <c r="C48" s="423"/>
      <c r="D48" s="423"/>
      <c r="E48" s="423"/>
      <c r="F48" s="423"/>
      <c r="G48" s="423"/>
      <c r="H48" s="266">
        <v>2234</v>
      </c>
      <c r="I48" s="266"/>
      <c r="J48" s="266">
        <f>'[2]11. melléklet_I_mód'!J40+'[2]Javaslat_II'!N255</f>
        <v>7742</v>
      </c>
      <c r="K48" s="266"/>
      <c r="L48" s="266">
        <f>SUM(H48:K48)</f>
        <v>9976</v>
      </c>
    </row>
    <row r="49" spans="1:12" ht="12.75">
      <c r="A49" s="252" t="s">
        <v>154</v>
      </c>
      <c r="B49" s="407" t="s">
        <v>1105</v>
      </c>
      <c r="C49" s="408"/>
      <c r="D49" s="408"/>
      <c r="E49" s="408"/>
      <c r="F49" s="408"/>
      <c r="G49" s="409"/>
      <c r="H49" s="267">
        <f>SUM(H50:H50)</f>
        <v>8730</v>
      </c>
      <c r="I49" s="267">
        <f>SUM(I50:I50)</f>
        <v>0</v>
      </c>
      <c r="J49" s="267">
        <f>SUM(J50:J50)</f>
        <v>0</v>
      </c>
      <c r="K49" s="267">
        <f>SUM(K50:K50)</f>
        <v>4445</v>
      </c>
      <c r="L49" s="267">
        <f t="shared" si="0"/>
        <v>13175</v>
      </c>
    </row>
    <row r="50" spans="1:12" ht="12.75">
      <c r="A50" s="252" t="s">
        <v>157</v>
      </c>
      <c r="B50" s="410" t="s">
        <v>1106</v>
      </c>
      <c r="C50" s="411"/>
      <c r="D50" s="411"/>
      <c r="E50" s="411"/>
      <c r="F50" s="411"/>
      <c r="G50" s="412"/>
      <c r="H50" s="266">
        <v>8730</v>
      </c>
      <c r="I50" s="266"/>
      <c r="J50" s="266"/>
      <c r="K50" s="266">
        <v>4445</v>
      </c>
      <c r="L50" s="266">
        <f t="shared" si="0"/>
        <v>13175</v>
      </c>
    </row>
    <row r="51" spans="1:12" ht="12.75">
      <c r="A51" s="252" t="s">
        <v>159</v>
      </c>
      <c r="B51" s="407" t="s">
        <v>1107</v>
      </c>
      <c r="C51" s="408"/>
      <c r="D51" s="408"/>
      <c r="E51" s="408"/>
      <c r="F51" s="408"/>
      <c r="G51" s="409"/>
      <c r="H51" s="267">
        <f>SUM(H52:H55)</f>
        <v>211</v>
      </c>
      <c r="I51" s="267">
        <f>SUM(I52:I55)</f>
        <v>107360</v>
      </c>
      <c r="J51" s="267">
        <f>SUM(J52:J55)</f>
        <v>15509</v>
      </c>
      <c r="K51" s="267">
        <f>SUM(K52:K55)</f>
        <v>0</v>
      </c>
      <c r="L51" s="267">
        <f t="shared" si="0"/>
        <v>123080</v>
      </c>
    </row>
    <row r="52" spans="1:12" ht="12.75">
      <c r="A52" s="252" t="s">
        <v>162</v>
      </c>
      <c r="B52" s="410" t="s">
        <v>1108</v>
      </c>
      <c r="C52" s="411"/>
      <c r="D52" s="411"/>
      <c r="E52" s="411"/>
      <c r="F52" s="411"/>
      <c r="G52" s="412"/>
      <c r="H52" s="266">
        <v>211</v>
      </c>
      <c r="I52" s="266"/>
      <c r="J52" s="266">
        <f>'[2]11. melléklet_I_mód'!J44+'[2]Javaslat_II'!N273</f>
        <v>3739</v>
      </c>
      <c r="K52" s="266"/>
      <c r="L52" s="266">
        <f>SUM(H52:K52)</f>
        <v>3950</v>
      </c>
    </row>
    <row r="53" spans="1:12" ht="12.75">
      <c r="A53" s="252" t="s">
        <v>165</v>
      </c>
      <c r="B53" s="410" t="s">
        <v>1109</v>
      </c>
      <c r="C53" s="411"/>
      <c r="D53" s="411"/>
      <c r="E53" s="411"/>
      <c r="F53" s="411"/>
      <c r="G53" s="412"/>
      <c r="H53" s="266"/>
      <c r="I53" s="266"/>
      <c r="J53" s="266">
        <v>11430</v>
      </c>
      <c r="K53" s="266"/>
      <c r="L53" s="266">
        <f>SUM(H53:K53)</f>
        <v>11430</v>
      </c>
    </row>
    <row r="54" spans="1:12" ht="12.75">
      <c r="A54" s="252" t="s">
        <v>168</v>
      </c>
      <c r="B54" s="410" t="s">
        <v>1110</v>
      </c>
      <c r="C54" s="411"/>
      <c r="D54" s="411"/>
      <c r="E54" s="411"/>
      <c r="F54" s="411"/>
      <c r="G54" s="412"/>
      <c r="H54" s="266"/>
      <c r="I54" s="266"/>
      <c r="J54" s="266">
        <v>340</v>
      </c>
      <c r="K54" s="266"/>
      <c r="L54" s="266">
        <f>SUM(H54:K54)</f>
        <v>340</v>
      </c>
    </row>
    <row r="55" spans="1:12" ht="12.75">
      <c r="A55" s="252" t="s">
        <v>171</v>
      </c>
      <c r="B55" s="410" t="s">
        <v>1111</v>
      </c>
      <c r="C55" s="411"/>
      <c r="D55" s="411"/>
      <c r="E55" s="411"/>
      <c r="F55" s="411"/>
      <c r="G55" s="412"/>
      <c r="H55" s="266"/>
      <c r="I55" s="266">
        <v>107360</v>
      </c>
      <c r="J55" s="266"/>
      <c r="K55" s="266"/>
      <c r="L55" s="266">
        <f>SUM(H55:K55)</f>
        <v>107360</v>
      </c>
    </row>
    <row r="56" spans="1:12" ht="12.75">
      <c r="A56" s="252" t="s">
        <v>172</v>
      </c>
      <c r="B56" s="407" t="s">
        <v>1112</v>
      </c>
      <c r="C56" s="408"/>
      <c r="D56" s="408"/>
      <c r="E56" s="408"/>
      <c r="F56" s="408"/>
      <c r="G56" s="409"/>
      <c r="H56" s="267">
        <f>SUM(H57:H59)</f>
        <v>39136</v>
      </c>
      <c r="I56" s="267">
        <f>SUM(I57:I59)</f>
        <v>0</v>
      </c>
      <c r="J56" s="267">
        <f>SUM(J57:J59)</f>
        <v>0</v>
      </c>
      <c r="K56" s="267">
        <f>SUM(K57:K59)</f>
        <v>4000</v>
      </c>
      <c r="L56" s="267">
        <f t="shared" si="0"/>
        <v>43136</v>
      </c>
    </row>
    <row r="57" spans="1:12" ht="12.75">
      <c r="A57" s="252" t="s">
        <v>174</v>
      </c>
      <c r="B57" s="410" t="s">
        <v>1113</v>
      </c>
      <c r="C57" s="411"/>
      <c r="D57" s="411"/>
      <c r="E57" s="411"/>
      <c r="F57" s="411"/>
      <c r="G57" s="412"/>
      <c r="H57" s="266">
        <v>2636</v>
      </c>
      <c r="I57" s="266"/>
      <c r="J57" s="266"/>
      <c r="K57" s="266"/>
      <c r="L57" s="266">
        <f t="shared" si="0"/>
        <v>2636</v>
      </c>
    </row>
    <row r="58" spans="1:12" ht="12.75">
      <c r="A58" s="252" t="s">
        <v>175</v>
      </c>
      <c r="B58" s="410" t="s">
        <v>1114</v>
      </c>
      <c r="C58" s="411"/>
      <c r="D58" s="411"/>
      <c r="E58" s="411"/>
      <c r="F58" s="411"/>
      <c r="G58" s="412"/>
      <c r="H58" s="266">
        <v>36000</v>
      </c>
      <c r="I58" s="266"/>
      <c r="J58" s="266"/>
      <c r="K58" s="266">
        <v>4000</v>
      </c>
      <c r="L58" s="266">
        <f t="shared" si="0"/>
        <v>40000</v>
      </c>
    </row>
    <row r="59" spans="1:12" ht="12.75">
      <c r="A59" s="252" t="s">
        <v>176</v>
      </c>
      <c r="B59" s="410" t="s">
        <v>1115</v>
      </c>
      <c r="C59" s="411"/>
      <c r="D59" s="411"/>
      <c r="E59" s="411"/>
      <c r="F59" s="411"/>
      <c r="G59" s="412"/>
      <c r="H59" s="266">
        <v>500</v>
      </c>
      <c r="I59" s="266"/>
      <c r="J59" s="266"/>
      <c r="K59" s="266"/>
      <c r="L59" s="266">
        <f t="shared" si="0"/>
        <v>500</v>
      </c>
    </row>
    <row r="60" spans="1:12" ht="12.75">
      <c r="A60" s="252" t="s">
        <v>178</v>
      </c>
      <c r="B60" s="424" t="s">
        <v>1116</v>
      </c>
      <c r="C60" s="425"/>
      <c r="D60" s="425"/>
      <c r="E60" s="425"/>
      <c r="F60" s="425"/>
      <c r="G60" s="426"/>
      <c r="H60" s="265">
        <f>SUM(H61:H62)</f>
        <v>6388</v>
      </c>
      <c r="I60" s="265">
        <f>SUM(I61:I62)</f>
        <v>0</v>
      </c>
      <c r="J60" s="265">
        <f>SUM(J61:J62)</f>
        <v>0</v>
      </c>
      <c r="K60" s="265">
        <f>SUM(K61:K62)</f>
        <v>5212</v>
      </c>
      <c r="L60" s="265">
        <f t="shared" si="0"/>
        <v>11600</v>
      </c>
    </row>
    <row r="61" spans="1:12" ht="12.75">
      <c r="A61" s="252" t="s">
        <v>180</v>
      </c>
      <c r="B61" s="410" t="s">
        <v>1117</v>
      </c>
      <c r="C61" s="411"/>
      <c r="D61" s="411"/>
      <c r="E61" s="411"/>
      <c r="F61" s="411"/>
      <c r="G61" s="412"/>
      <c r="H61" s="266">
        <v>2788</v>
      </c>
      <c r="I61" s="266"/>
      <c r="J61" s="266"/>
      <c r="K61" s="266">
        <v>5212</v>
      </c>
      <c r="L61" s="266">
        <f t="shared" si="0"/>
        <v>8000</v>
      </c>
    </row>
    <row r="62" spans="1:12" ht="12.75">
      <c r="A62" s="252" t="s">
        <v>182</v>
      </c>
      <c r="B62" s="410" t="s">
        <v>1118</v>
      </c>
      <c r="C62" s="411"/>
      <c r="D62" s="411"/>
      <c r="E62" s="411"/>
      <c r="F62" s="411"/>
      <c r="G62" s="412"/>
      <c r="H62" s="266">
        <v>3600</v>
      </c>
      <c r="I62" s="266"/>
      <c r="J62" s="266"/>
      <c r="K62" s="266"/>
      <c r="L62" s="266">
        <f t="shared" si="0"/>
        <v>3600</v>
      </c>
    </row>
    <row r="63" spans="1:12" ht="12.75">
      <c r="A63" s="252" t="s">
        <v>184</v>
      </c>
      <c r="B63" s="407" t="s">
        <v>1119</v>
      </c>
      <c r="C63" s="408"/>
      <c r="D63" s="408"/>
      <c r="E63" s="408"/>
      <c r="F63" s="408"/>
      <c r="G63" s="409"/>
      <c r="H63" s="267">
        <f>SUM(H64:H64)</f>
        <v>0</v>
      </c>
      <c r="I63" s="267">
        <f>SUM(I64:I64)</f>
        <v>94881</v>
      </c>
      <c r="J63" s="267">
        <f>SUM(J64:J64)</f>
        <v>0</v>
      </c>
      <c r="K63" s="267">
        <f>SUM(K64:K64)</f>
        <v>0</v>
      </c>
      <c r="L63" s="267">
        <f>SUM(H63:K63)</f>
        <v>94881</v>
      </c>
    </row>
    <row r="64" spans="1:12" ht="12.75">
      <c r="A64" s="252" t="s">
        <v>187</v>
      </c>
      <c r="B64" s="410" t="s">
        <v>1120</v>
      </c>
      <c r="C64" s="411"/>
      <c r="D64" s="411"/>
      <c r="E64" s="411"/>
      <c r="F64" s="411"/>
      <c r="G64" s="412"/>
      <c r="H64" s="266"/>
      <c r="I64" s="266">
        <v>94881</v>
      </c>
      <c r="J64" s="266"/>
      <c r="K64" s="266"/>
      <c r="L64" s="266">
        <f>SUM(H64:K64)</f>
        <v>94881</v>
      </c>
    </row>
    <row r="65" spans="1:12" ht="12.75">
      <c r="A65" s="252" t="s">
        <v>189</v>
      </c>
      <c r="B65" s="407" t="s">
        <v>1121</v>
      </c>
      <c r="C65" s="408"/>
      <c r="D65" s="408"/>
      <c r="E65" s="408"/>
      <c r="F65" s="408"/>
      <c r="G65" s="409"/>
      <c r="H65" s="267">
        <f>SUM(H66:H66)</f>
        <v>0</v>
      </c>
      <c r="I65" s="267">
        <f>SUM(I66:I66)</f>
        <v>0</v>
      </c>
      <c r="J65" s="267">
        <f>SUM(J66:J66)</f>
        <v>0</v>
      </c>
      <c r="K65" s="267">
        <f>SUM(K66:K66)</f>
        <v>29</v>
      </c>
      <c r="L65" s="267">
        <f t="shared" si="0"/>
        <v>29</v>
      </c>
    </row>
    <row r="66" spans="1:12" ht="12.75">
      <c r="A66" s="252" t="s">
        <v>192</v>
      </c>
      <c r="B66" s="410" t="s">
        <v>1122</v>
      </c>
      <c r="C66" s="411"/>
      <c r="D66" s="411"/>
      <c r="E66" s="411"/>
      <c r="F66" s="411"/>
      <c r="G66" s="412"/>
      <c r="H66" s="266"/>
      <c r="I66" s="266"/>
      <c r="J66" s="266"/>
      <c r="K66" s="266">
        <f>'[2]Javaslat_II'!N304</f>
        <v>29</v>
      </c>
      <c r="L66" s="266">
        <f t="shared" si="0"/>
        <v>29</v>
      </c>
    </row>
    <row r="67" spans="1:12" ht="12.75">
      <c r="A67" s="252" t="s">
        <v>195</v>
      </c>
      <c r="B67" s="407" t="s">
        <v>1123</v>
      </c>
      <c r="C67" s="408"/>
      <c r="D67" s="408"/>
      <c r="E67" s="408"/>
      <c r="F67" s="408"/>
      <c r="G67" s="409"/>
      <c r="H67" s="267">
        <f>SUM(H68:H68)</f>
        <v>500</v>
      </c>
      <c r="I67" s="267">
        <f>SUM(I68:I68)</f>
        <v>0</v>
      </c>
      <c r="J67" s="267">
        <f>SUM(J68:J68)</f>
        <v>0</v>
      </c>
      <c r="K67" s="267">
        <f>SUM(K68:K68)</f>
        <v>500</v>
      </c>
      <c r="L67" s="267">
        <f t="shared" si="0"/>
        <v>1000</v>
      </c>
    </row>
    <row r="68" spans="1:12" ht="12.75">
      <c r="A68" s="252" t="s">
        <v>198</v>
      </c>
      <c r="B68" s="423" t="s">
        <v>1124</v>
      </c>
      <c r="C68" s="423"/>
      <c r="D68" s="423"/>
      <c r="E68" s="423"/>
      <c r="F68" s="423"/>
      <c r="G68" s="423"/>
      <c r="H68" s="266">
        <v>500</v>
      </c>
      <c r="I68" s="266"/>
      <c r="J68" s="266"/>
      <c r="K68" s="266">
        <v>500</v>
      </c>
      <c r="L68" s="266">
        <f t="shared" si="0"/>
        <v>1000</v>
      </c>
    </row>
    <row r="69" spans="1:12" ht="12.75">
      <c r="A69" s="252" t="s">
        <v>201</v>
      </c>
      <c r="B69" s="407" t="s">
        <v>1125</v>
      </c>
      <c r="C69" s="408"/>
      <c r="D69" s="408"/>
      <c r="E69" s="408"/>
      <c r="F69" s="408"/>
      <c r="G69" s="409"/>
      <c r="H69" s="267">
        <f>SUM(H70:H70)</f>
        <v>5000</v>
      </c>
      <c r="I69" s="267">
        <f>SUM(I70:I70)</f>
        <v>0</v>
      </c>
      <c r="J69" s="267">
        <f>SUM(J70:J70)</f>
        <v>0</v>
      </c>
      <c r="K69" s="267">
        <f>SUM(K70:K70)</f>
        <v>0</v>
      </c>
      <c r="L69" s="267">
        <f t="shared" si="0"/>
        <v>5000</v>
      </c>
    </row>
    <row r="70" spans="1:12" ht="12.75">
      <c r="A70" s="252" t="s">
        <v>204</v>
      </c>
      <c r="B70" s="423" t="s">
        <v>1126</v>
      </c>
      <c r="C70" s="423"/>
      <c r="D70" s="423"/>
      <c r="E70" s="423"/>
      <c r="F70" s="423"/>
      <c r="G70" s="423"/>
      <c r="H70" s="266">
        <v>5000</v>
      </c>
      <c r="I70" s="266"/>
      <c r="J70" s="266"/>
      <c r="K70" s="266"/>
      <c r="L70" s="266">
        <f t="shared" si="0"/>
        <v>5000</v>
      </c>
    </row>
    <row r="71" spans="1:12" ht="12.75">
      <c r="A71" s="252" t="s">
        <v>207</v>
      </c>
      <c r="B71" s="407" t="s">
        <v>1127</v>
      </c>
      <c r="C71" s="408"/>
      <c r="D71" s="408"/>
      <c r="E71" s="408"/>
      <c r="F71" s="408"/>
      <c r="G71" s="409"/>
      <c r="H71" s="267">
        <f>SUM(H72:H72)</f>
        <v>30000</v>
      </c>
      <c r="I71" s="267">
        <f>SUM(I72:I72)</f>
        <v>0</v>
      </c>
      <c r="J71" s="267">
        <f>SUM(J72:J72)</f>
        <v>0</v>
      </c>
      <c r="K71" s="267">
        <f>SUM(K72:K72)</f>
        <v>25000</v>
      </c>
      <c r="L71" s="267">
        <f t="shared" si="0"/>
        <v>55000</v>
      </c>
    </row>
    <row r="72" spans="1:12" ht="12.75">
      <c r="A72" s="252" t="s">
        <v>209</v>
      </c>
      <c r="B72" s="423" t="s">
        <v>1128</v>
      </c>
      <c r="C72" s="423"/>
      <c r="D72" s="423"/>
      <c r="E72" s="423"/>
      <c r="F72" s="423"/>
      <c r="G72" s="423"/>
      <c r="H72" s="266">
        <v>30000</v>
      </c>
      <c r="I72" s="266"/>
      <c r="J72" s="266"/>
      <c r="K72" s="266">
        <v>25000</v>
      </c>
      <c r="L72" s="266">
        <f t="shared" si="0"/>
        <v>55000</v>
      </c>
    </row>
    <row r="73" spans="1:12" ht="25.5" customHeight="1">
      <c r="A73" s="252" t="s">
        <v>211</v>
      </c>
      <c r="B73" s="407" t="s">
        <v>1129</v>
      </c>
      <c r="C73" s="408"/>
      <c r="D73" s="408"/>
      <c r="E73" s="408"/>
      <c r="F73" s="408"/>
      <c r="G73" s="409"/>
      <c r="H73" s="267">
        <f>SUM(H74:H75)</f>
        <v>302587</v>
      </c>
      <c r="I73" s="267">
        <f>SUM(I74:I75)</f>
        <v>0</v>
      </c>
      <c r="J73" s="267">
        <f>SUM(J74:J75)</f>
        <v>0</v>
      </c>
      <c r="K73" s="267">
        <f>SUM(K74:K75)</f>
        <v>0</v>
      </c>
      <c r="L73" s="267">
        <f t="shared" si="0"/>
        <v>302587</v>
      </c>
    </row>
    <row r="74" spans="1:12" ht="12.75">
      <c r="A74" s="252" t="s">
        <v>213</v>
      </c>
      <c r="B74" s="423" t="s">
        <v>1130</v>
      </c>
      <c r="C74" s="423"/>
      <c r="D74" s="423"/>
      <c r="E74" s="423"/>
      <c r="F74" s="423"/>
      <c r="G74" s="423"/>
      <c r="H74" s="266">
        <v>300072</v>
      </c>
      <c r="I74" s="266"/>
      <c r="J74" s="266"/>
      <c r="K74" s="266"/>
      <c r="L74" s="266">
        <f t="shared" si="0"/>
        <v>300072</v>
      </c>
    </row>
    <row r="75" spans="1:12" ht="12.75">
      <c r="A75" s="252" t="s">
        <v>215</v>
      </c>
      <c r="B75" s="410" t="s">
        <v>1131</v>
      </c>
      <c r="C75" s="411"/>
      <c r="D75" s="411"/>
      <c r="E75" s="411"/>
      <c r="F75" s="411"/>
      <c r="G75" s="412"/>
      <c r="H75" s="266">
        <v>2515</v>
      </c>
      <c r="I75" s="266"/>
      <c r="J75" s="266"/>
      <c r="K75" s="266"/>
      <c r="L75" s="266">
        <f t="shared" si="0"/>
        <v>2515</v>
      </c>
    </row>
    <row r="76" spans="1:12" ht="12.75">
      <c r="A76" s="252" t="s">
        <v>218</v>
      </c>
      <c r="B76" s="407" t="s">
        <v>1132</v>
      </c>
      <c r="C76" s="408"/>
      <c r="D76" s="408"/>
      <c r="E76" s="408"/>
      <c r="F76" s="408"/>
      <c r="G76" s="409"/>
      <c r="H76" s="267">
        <f>SUM(H77:H77)</f>
        <v>0</v>
      </c>
      <c r="I76" s="267">
        <f>SUM(I77:I77)</f>
        <v>10843</v>
      </c>
      <c r="J76" s="267">
        <f>SUM(J77:J77)</f>
        <v>0</v>
      </c>
      <c r="K76" s="267">
        <f>SUM(K77:K77)</f>
        <v>0</v>
      </c>
      <c r="L76" s="267">
        <f>SUM(H76:K76)</f>
        <v>10843</v>
      </c>
    </row>
    <row r="77" spans="1:12" ht="12.75">
      <c r="A77" s="252" t="s">
        <v>221</v>
      </c>
      <c r="B77" s="410" t="s">
        <v>1133</v>
      </c>
      <c r="C77" s="411"/>
      <c r="D77" s="411"/>
      <c r="E77" s="411"/>
      <c r="F77" s="411"/>
      <c r="G77" s="412"/>
      <c r="H77" s="266"/>
      <c r="I77" s="266">
        <v>10843</v>
      </c>
      <c r="J77" s="266"/>
      <c r="K77" s="266"/>
      <c r="L77" s="266">
        <f>SUM(H77:K77)</f>
        <v>10843</v>
      </c>
    </row>
    <row r="78" spans="1:12" ht="25.5" customHeight="1">
      <c r="A78" s="252" t="s">
        <v>224</v>
      </c>
      <c r="B78" s="420" t="s">
        <v>1134</v>
      </c>
      <c r="C78" s="421"/>
      <c r="D78" s="421"/>
      <c r="E78" s="421"/>
      <c r="F78" s="421"/>
      <c r="G78" s="421"/>
      <c r="H78" s="421"/>
      <c r="I78" s="421"/>
      <c r="J78" s="421"/>
      <c r="K78" s="421"/>
      <c r="L78" s="422"/>
    </row>
    <row r="79" spans="1:12" ht="12.75" customHeight="1">
      <c r="A79" s="252" t="s">
        <v>227</v>
      </c>
      <c r="B79" s="407" t="s">
        <v>1076</v>
      </c>
      <c r="C79" s="408"/>
      <c r="D79" s="408"/>
      <c r="E79" s="408"/>
      <c r="F79" s="408"/>
      <c r="G79" s="409"/>
      <c r="H79" s="265">
        <f>SUM(H80:H82)</f>
        <v>360</v>
      </c>
      <c r="I79" s="265">
        <f>SUM(I80:I82)</f>
        <v>0</v>
      </c>
      <c r="J79" s="265">
        <f>SUM(J80:J82)</f>
        <v>0</v>
      </c>
      <c r="K79" s="265">
        <f>SUM(K80:K82)</f>
        <v>5000</v>
      </c>
      <c r="L79" s="265">
        <f>SUM(H79:K79)</f>
        <v>5360</v>
      </c>
    </row>
    <row r="80" spans="1:12" ht="25.5" customHeight="1">
      <c r="A80" s="252" t="s">
        <v>229</v>
      </c>
      <c r="B80" s="410" t="s">
        <v>1135</v>
      </c>
      <c r="C80" s="411"/>
      <c r="D80" s="411"/>
      <c r="E80" s="411"/>
      <c r="F80" s="411"/>
      <c r="G80" s="412"/>
      <c r="H80" s="266">
        <v>120</v>
      </c>
      <c r="I80" s="266"/>
      <c r="J80" s="266"/>
      <c r="K80" s="266"/>
      <c r="L80" s="266">
        <f aca="true" t="shared" si="1" ref="L80:L105">SUM(H80:K80)</f>
        <v>120</v>
      </c>
    </row>
    <row r="81" spans="1:12" ht="12.75">
      <c r="A81" s="252" t="s">
        <v>231</v>
      </c>
      <c r="B81" s="410" t="s">
        <v>1136</v>
      </c>
      <c r="C81" s="411"/>
      <c r="D81" s="411"/>
      <c r="E81" s="411"/>
      <c r="F81" s="411"/>
      <c r="G81" s="412"/>
      <c r="H81" s="266">
        <v>240</v>
      </c>
      <c r="I81" s="266"/>
      <c r="J81" s="266"/>
      <c r="K81" s="266"/>
      <c r="L81" s="266">
        <f t="shared" si="1"/>
        <v>240</v>
      </c>
    </row>
    <row r="82" spans="1:12" ht="12.75">
      <c r="A82" s="252" t="s">
        <v>233</v>
      </c>
      <c r="B82" s="410" t="s">
        <v>1137</v>
      </c>
      <c r="C82" s="411"/>
      <c r="D82" s="411"/>
      <c r="E82" s="411"/>
      <c r="F82" s="411"/>
      <c r="G82" s="412"/>
      <c r="H82" s="266"/>
      <c r="I82" s="266"/>
      <c r="J82" s="266"/>
      <c r="K82" s="266">
        <v>5000</v>
      </c>
      <c r="L82" s="266">
        <f t="shared" si="1"/>
        <v>5000</v>
      </c>
    </row>
    <row r="83" spans="1:12" ht="25.5" customHeight="1">
      <c r="A83" s="252" t="s">
        <v>235</v>
      </c>
      <c r="B83" s="407" t="s">
        <v>1081</v>
      </c>
      <c r="C83" s="408"/>
      <c r="D83" s="408"/>
      <c r="E83" s="408"/>
      <c r="F83" s="408"/>
      <c r="G83" s="409"/>
      <c r="H83" s="265">
        <f>SUM(H84:H88)</f>
        <v>33531</v>
      </c>
      <c r="I83" s="265">
        <f>SUM(I84:I88)</f>
        <v>74449</v>
      </c>
      <c r="J83" s="265">
        <f>SUM(J84:J88)</f>
        <v>7929</v>
      </c>
      <c r="K83" s="265">
        <f>SUM(K84:K88)</f>
        <v>14050</v>
      </c>
      <c r="L83" s="265">
        <f>SUM(H83:K83)</f>
        <v>129959</v>
      </c>
    </row>
    <row r="84" spans="1:12" ht="12.75">
      <c r="A84" s="252" t="s">
        <v>238</v>
      </c>
      <c r="B84" s="423" t="s">
        <v>1138</v>
      </c>
      <c r="C84" s="423"/>
      <c r="D84" s="423"/>
      <c r="E84" s="423"/>
      <c r="F84" s="423"/>
      <c r="G84" s="423"/>
      <c r="H84" s="266">
        <v>11121</v>
      </c>
      <c r="I84" s="266"/>
      <c r="J84" s="266">
        <v>7929</v>
      </c>
      <c r="K84" s="266">
        <v>0</v>
      </c>
      <c r="L84" s="266">
        <f t="shared" si="1"/>
        <v>19050</v>
      </c>
    </row>
    <row r="85" spans="1:12" ht="12.75">
      <c r="A85" s="252" t="s">
        <v>239</v>
      </c>
      <c r="B85" s="410" t="s">
        <v>1139</v>
      </c>
      <c r="C85" s="411"/>
      <c r="D85" s="411"/>
      <c r="E85" s="411"/>
      <c r="F85" s="411"/>
      <c r="G85" s="412"/>
      <c r="H85" s="266">
        <v>3360</v>
      </c>
      <c r="I85" s="266"/>
      <c r="J85" s="266"/>
      <c r="K85" s="266"/>
      <c r="L85" s="266">
        <f t="shared" si="1"/>
        <v>3360</v>
      </c>
    </row>
    <row r="86" spans="1:12" ht="12.75">
      <c r="A86" s="252" t="s">
        <v>241</v>
      </c>
      <c r="B86" s="410" t="s">
        <v>1140</v>
      </c>
      <c r="C86" s="411"/>
      <c r="D86" s="411"/>
      <c r="E86" s="411"/>
      <c r="F86" s="411"/>
      <c r="G86" s="412"/>
      <c r="H86" s="266">
        <v>16050</v>
      </c>
      <c r="I86" s="266"/>
      <c r="J86" s="266"/>
      <c r="K86" s="266">
        <v>14050</v>
      </c>
      <c r="L86" s="266">
        <f t="shared" si="1"/>
        <v>30100</v>
      </c>
    </row>
    <row r="87" spans="1:12" ht="12.75">
      <c r="A87" s="252" t="s">
        <v>242</v>
      </c>
      <c r="B87" s="410" t="s">
        <v>1141</v>
      </c>
      <c r="C87" s="411"/>
      <c r="D87" s="411"/>
      <c r="E87" s="411"/>
      <c r="F87" s="411"/>
      <c r="G87" s="412"/>
      <c r="H87" s="266">
        <v>3000</v>
      </c>
      <c r="I87" s="266"/>
      <c r="J87" s="266"/>
      <c r="K87" s="266"/>
      <c r="L87" s="266">
        <f t="shared" si="1"/>
        <v>3000</v>
      </c>
    </row>
    <row r="88" spans="1:12" ht="12.75">
      <c r="A88" s="252" t="s">
        <v>243</v>
      </c>
      <c r="B88" s="410" t="s">
        <v>1142</v>
      </c>
      <c r="C88" s="411"/>
      <c r="D88" s="411"/>
      <c r="E88" s="411"/>
      <c r="F88" s="411"/>
      <c r="G88" s="412"/>
      <c r="H88" s="266"/>
      <c r="I88" s="266">
        <v>74449</v>
      </c>
      <c r="J88" s="266"/>
      <c r="K88" s="266"/>
      <c r="L88" s="266">
        <f t="shared" si="1"/>
        <v>74449</v>
      </c>
    </row>
    <row r="89" spans="1:12" ht="25.5" customHeight="1">
      <c r="A89" s="252" t="s">
        <v>245</v>
      </c>
      <c r="B89" s="420" t="s">
        <v>1134</v>
      </c>
      <c r="C89" s="421"/>
      <c r="D89" s="421"/>
      <c r="E89" s="421"/>
      <c r="F89" s="421"/>
      <c r="G89" s="421"/>
      <c r="H89" s="421"/>
      <c r="I89" s="421"/>
      <c r="J89" s="421"/>
      <c r="K89" s="421"/>
      <c r="L89" s="422"/>
    </row>
    <row r="90" spans="1:12" ht="12.75">
      <c r="A90" s="252" t="s">
        <v>246</v>
      </c>
      <c r="B90" s="407" t="s">
        <v>1094</v>
      </c>
      <c r="C90" s="408"/>
      <c r="D90" s="408"/>
      <c r="E90" s="408"/>
      <c r="F90" s="408"/>
      <c r="G90" s="409"/>
      <c r="H90" s="267">
        <f>SUM(H91:H92)</f>
        <v>143202</v>
      </c>
      <c r="I90" s="267">
        <f>SUM(I91:I92)</f>
        <v>0</v>
      </c>
      <c r="J90" s="267">
        <f>SUM(J91:J92)</f>
        <v>0</v>
      </c>
      <c r="K90" s="267">
        <f>SUM(K91:K92)</f>
        <v>10013</v>
      </c>
      <c r="L90" s="267">
        <f t="shared" si="1"/>
        <v>153215</v>
      </c>
    </row>
    <row r="91" spans="1:12" ht="12.75">
      <c r="A91" s="252" t="s">
        <v>248</v>
      </c>
      <c r="B91" s="410" t="s">
        <v>1143</v>
      </c>
      <c r="C91" s="411"/>
      <c r="D91" s="411"/>
      <c r="E91" s="411"/>
      <c r="F91" s="411"/>
      <c r="G91" s="412"/>
      <c r="H91" s="266">
        <v>140264</v>
      </c>
      <c r="I91" s="266"/>
      <c r="J91" s="266"/>
      <c r="K91" s="266">
        <v>7597</v>
      </c>
      <c r="L91" s="266">
        <f t="shared" si="1"/>
        <v>147861</v>
      </c>
    </row>
    <row r="92" spans="1:12" ht="12.75">
      <c r="A92" s="252" t="s">
        <v>250</v>
      </c>
      <c r="B92" s="410" t="s">
        <v>1144</v>
      </c>
      <c r="C92" s="411"/>
      <c r="D92" s="411"/>
      <c r="E92" s="411"/>
      <c r="F92" s="411"/>
      <c r="G92" s="412"/>
      <c r="H92" s="266">
        <v>2938</v>
      </c>
      <c r="I92" s="266"/>
      <c r="J92" s="266"/>
      <c r="K92" s="266">
        <v>2416</v>
      </c>
      <c r="L92" s="266">
        <f t="shared" si="1"/>
        <v>5354</v>
      </c>
    </row>
    <row r="93" spans="1:12" ht="12.75">
      <c r="A93" s="252" t="s">
        <v>252</v>
      </c>
      <c r="B93" s="424" t="s">
        <v>1145</v>
      </c>
      <c r="C93" s="425"/>
      <c r="D93" s="425"/>
      <c r="E93" s="425"/>
      <c r="F93" s="425"/>
      <c r="G93" s="426"/>
      <c r="H93" s="265">
        <f>SUM(H94)</f>
        <v>8382</v>
      </c>
      <c r="I93" s="265">
        <f>SUM(I94:I94)</f>
        <v>0</v>
      </c>
      <c r="J93" s="265">
        <f>SUM(J94:J94)</f>
        <v>0</v>
      </c>
      <c r="K93" s="265">
        <f>SUM(K94:K94)</f>
        <v>0</v>
      </c>
      <c r="L93" s="265">
        <f t="shared" si="1"/>
        <v>8382</v>
      </c>
    </row>
    <row r="94" spans="1:12" ht="12.75">
      <c r="A94" s="252" t="s">
        <v>254</v>
      </c>
      <c r="B94" s="423" t="s">
        <v>1146</v>
      </c>
      <c r="C94" s="423"/>
      <c r="D94" s="423"/>
      <c r="E94" s="423"/>
      <c r="F94" s="423"/>
      <c r="G94" s="423"/>
      <c r="H94" s="266">
        <v>8382</v>
      </c>
      <c r="I94" s="266"/>
      <c r="J94" s="266"/>
      <c r="K94" s="266"/>
      <c r="L94" s="266">
        <f t="shared" si="1"/>
        <v>8382</v>
      </c>
    </row>
    <row r="95" spans="1:12" s="257" customFormat="1" ht="24" customHeight="1">
      <c r="A95" s="252" t="s">
        <v>256</v>
      </c>
      <c r="B95" s="407" t="s">
        <v>1098</v>
      </c>
      <c r="C95" s="408"/>
      <c r="D95" s="408"/>
      <c r="E95" s="408"/>
      <c r="F95" s="408"/>
      <c r="G95" s="409"/>
      <c r="H95" s="267">
        <f>SUM(H96:H96)</f>
        <v>0</v>
      </c>
      <c r="I95" s="267">
        <f>SUM(I96:I96)</f>
        <v>146685</v>
      </c>
      <c r="J95" s="267">
        <f>SUM(J96:J96)</f>
        <v>0</v>
      </c>
      <c r="K95" s="267">
        <f>SUM(K96:K96)</f>
        <v>0</v>
      </c>
      <c r="L95" s="267">
        <f>SUM(H95:K95)</f>
        <v>146685</v>
      </c>
    </row>
    <row r="96" spans="1:12" ht="12.75">
      <c r="A96" s="252" t="s">
        <v>257</v>
      </c>
      <c r="B96" s="416" t="s">
        <v>1099</v>
      </c>
      <c r="C96" s="417"/>
      <c r="D96" s="417"/>
      <c r="E96" s="417"/>
      <c r="F96" s="417"/>
      <c r="G96" s="418"/>
      <c r="H96" s="266"/>
      <c r="I96" s="266">
        <v>146685</v>
      </c>
      <c r="J96" s="266"/>
      <c r="K96" s="266"/>
      <c r="L96" s="266">
        <f>SUM(H96:K96)</f>
        <v>146685</v>
      </c>
    </row>
    <row r="97" spans="1:12" ht="12.75">
      <c r="A97" s="252" t="s">
        <v>258</v>
      </c>
      <c r="B97" s="407" t="s">
        <v>1100</v>
      </c>
      <c r="C97" s="408"/>
      <c r="D97" s="408"/>
      <c r="E97" s="408"/>
      <c r="F97" s="408"/>
      <c r="G97" s="409"/>
      <c r="H97" s="265">
        <f>SUM(H98:H98)</f>
        <v>8598</v>
      </c>
      <c r="I97" s="265">
        <f>SUM(I98:I98)</f>
        <v>0</v>
      </c>
      <c r="J97" s="265">
        <f>SUM(J98:J98)</f>
        <v>0</v>
      </c>
      <c r="K97" s="265">
        <f>SUM(K98:K98)</f>
        <v>0</v>
      </c>
      <c r="L97" s="265">
        <f t="shared" si="1"/>
        <v>8598</v>
      </c>
    </row>
    <row r="98" spans="1:12" ht="12.75" customHeight="1">
      <c r="A98" s="252" t="s">
        <v>259</v>
      </c>
      <c r="B98" s="416" t="s">
        <v>1101</v>
      </c>
      <c r="C98" s="417"/>
      <c r="D98" s="417"/>
      <c r="E98" s="417"/>
      <c r="F98" s="417"/>
      <c r="G98" s="418"/>
      <c r="H98" s="266">
        <v>8598</v>
      </c>
      <c r="I98" s="266"/>
      <c r="J98" s="266"/>
      <c r="K98" s="266"/>
      <c r="L98" s="266">
        <f t="shared" si="1"/>
        <v>8598</v>
      </c>
    </row>
    <row r="99" spans="1:12" ht="12.75">
      <c r="A99" s="252" t="s">
        <v>261</v>
      </c>
      <c r="B99" s="424" t="s">
        <v>1103</v>
      </c>
      <c r="C99" s="425"/>
      <c r="D99" s="425"/>
      <c r="E99" s="425"/>
      <c r="F99" s="425"/>
      <c r="G99" s="426"/>
      <c r="H99" s="265">
        <f>SUM(H100)</f>
        <v>0</v>
      </c>
      <c r="I99" s="265">
        <f>SUM(I100:I100)</f>
        <v>0</v>
      </c>
      <c r="J99" s="265">
        <f>SUM(J100:J100)</f>
        <v>1879</v>
      </c>
      <c r="K99" s="265">
        <f>SUM(K100:K100)</f>
        <v>0</v>
      </c>
      <c r="L99" s="265">
        <f t="shared" si="1"/>
        <v>1879</v>
      </c>
    </row>
    <row r="100" spans="1:12" ht="12.75">
      <c r="A100" s="252" t="s">
        <v>262</v>
      </c>
      <c r="B100" s="423" t="s">
        <v>1147</v>
      </c>
      <c r="C100" s="423"/>
      <c r="D100" s="423"/>
      <c r="E100" s="423"/>
      <c r="F100" s="423"/>
      <c r="G100" s="423"/>
      <c r="H100" s="266"/>
      <c r="I100" s="266"/>
      <c r="J100" s="266">
        <f>'[2]Javaslat_II'!N258</f>
        <v>1879</v>
      </c>
      <c r="K100" s="266"/>
      <c r="L100" s="266">
        <f t="shared" si="1"/>
        <v>1879</v>
      </c>
    </row>
    <row r="101" spans="1:12" ht="12.75">
      <c r="A101" s="252" t="s">
        <v>263</v>
      </c>
      <c r="B101" s="424" t="s">
        <v>1116</v>
      </c>
      <c r="C101" s="425"/>
      <c r="D101" s="425"/>
      <c r="E101" s="425"/>
      <c r="F101" s="425"/>
      <c r="G101" s="426"/>
      <c r="H101" s="265">
        <f>SUM(H102:H103)</f>
        <v>5300</v>
      </c>
      <c r="I101" s="265">
        <f>SUM(I102:I102)</f>
        <v>0</v>
      </c>
      <c r="J101" s="265">
        <f>SUM(J102:J102)</f>
        <v>200</v>
      </c>
      <c r="K101" s="265">
        <f>SUM(K102:K103)</f>
        <v>700</v>
      </c>
      <c r="L101" s="265">
        <f t="shared" si="1"/>
        <v>6200</v>
      </c>
    </row>
    <row r="102" spans="1:12" ht="12.75">
      <c r="A102" s="252" t="s">
        <v>264</v>
      </c>
      <c r="B102" s="423" t="s">
        <v>1148</v>
      </c>
      <c r="C102" s="423"/>
      <c r="D102" s="423"/>
      <c r="E102" s="423"/>
      <c r="F102" s="423"/>
      <c r="G102" s="423"/>
      <c r="H102" s="266">
        <v>5000</v>
      </c>
      <c r="I102" s="266"/>
      <c r="J102" s="266">
        <f>'[2]Javaslat_I'!N72</f>
        <v>200</v>
      </c>
      <c r="K102" s="266"/>
      <c r="L102" s="266">
        <f t="shared" si="1"/>
        <v>5200</v>
      </c>
    </row>
    <row r="103" spans="1:12" ht="12.75">
      <c r="A103" s="252" t="s">
        <v>265</v>
      </c>
      <c r="B103" s="423" t="s">
        <v>1149</v>
      </c>
      <c r="C103" s="423"/>
      <c r="D103" s="423"/>
      <c r="E103" s="423"/>
      <c r="F103" s="423"/>
      <c r="G103" s="423"/>
      <c r="H103" s="266">
        <v>300</v>
      </c>
      <c r="I103" s="266"/>
      <c r="J103" s="266"/>
      <c r="K103" s="266">
        <v>700</v>
      </c>
      <c r="L103" s="266">
        <f t="shared" si="1"/>
        <v>1000</v>
      </c>
    </row>
    <row r="104" spans="1:12" ht="24" customHeight="1">
      <c r="A104" s="252" t="s">
        <v>267</v>
      </c>
      <c r="B104" s="407" t="s">
        <v>1150</v>
      </c>
      <c r="C104" s="408"/>
      <c r="D104" s="408"/>
      <c r="E104" s="408"/>
      <c r="F104" s="408"/>
      <c r="G104" s="409"/>
      <c r="H104" s="265">
        <f>SUM(H105:H105)</f>
        <v>0</v>
      </c>
      <c r="I104" s="265">
        <f>SUM(I105:I105)</f>
        <v>117917</v>
      </c>
      <c r="J104" s="265">
        <f>SUM(J105:J105)</f>
        <v>0</v>
      </c>
      <c r="K104" s="265">
        <f>SUM(K105:K105)</f>
        <v>0</v>
      </c>
      <c r="L104" s="265">
        <f t="shared" si="1"/>
        <v>117917</v>
      </c>
    </row>
    <row r="105" spans="1:12" ht="12.75" customHeight="1">
      <c r="A105" s="252" t="s">
        <v>269</v>
      </c>
      <c r="B105" s="416" t="s">
        <v>1151</v>
      </c>
      <c r="C105" s="417"/>
      <c r="D105" s="417"/>
      <c r="E105" s="417"/>
      <c r="F105" s="417"/>
      <c r="G105" s="418"/>
      <c r="H105" s="266"/>
      <c r="I105" s="266">
        <v>117917</v>
      </c>
      <c r="J105" s="266"/>
      <c r="K105" s="266"/>
      <c r="L105" s="266">
        <f t="shared" si="1"/>
        <v>117917</v>
      </c>
    </row>
    <row r="106" spans="1:12" ht="25.5" customHeight="1">
      <c r="A106" s="252" t="s">
        <v>271</v>
      </c>
      <c r="B106" s="420" t="s">
        <v>217</v>
      </c>
      <c r="C106" s="421"/>
      <c r="D106" s="421"/>
      <c r="E106" s="421"/>
      <c r="F106" s="421"/>
      <c r="G106" s="421"/>
      <c r="H106" s="421"/>
      <c r="I106" s="421"/>
      <c r="J106" s="421"/>
      <c r="K106" s="421"/>
      <c r="L106" s="422"/>
    </row>
    <row r="107" spans="1:12" ht="25.5" customHeight="1">
      <c r="A107" s="252" t="s">
        <v>273</v>
      </c>
      <c r="B107" s="407" t="s">
        <v>1081</v>
      </c>
      <c r="C107" s="408"/>
      <c r="D107" s="408"/>
      <c r="E107" s="408"/>
      <c r="F107" s="408"/>
      <c r="G107" s="409"/>
      <c r="H107" s="265">
        <f>SUM(H108)</f>
        <v>3622</v>
      </c>
      <c r="I107" s="265">
        <f>SUM(I108)</f>
        <v>0</v>
      </c>
      <c r="J107" s="265">
        <f>SUM(J108)</f>
        <v>0</v>
      </c>
      <c r="K107" s="265">
        <f>SUM(K108)</f>
        <v>1266</v>
      </c>
      <c r="L107" s="265">
        <f>SUM(H107:K107)</f>
        <v>4888</v>
      </c>
    </row>
    <row r="108" spans="1:12" ht="25.5" customHeight="1">
      <c r="A108" s="252" t="s">
        <v>274</v>
      </c>
      <c r="B108" s="423" t="s">
        <v>1152</v>
      </c>
      <c r="C108" s="423"/>
      <c r="D108" s="423"/>
      <c r="E108" s="423"/>
      <c r="F108" s="423"/>
      <c r="G108" s="423"/>
      <c r="H108" s="266">
        <v>3622</v>
      </c>
      <c r="I108" s="266"/>
      <c r="J108" s="266"/>
      <c r="K108" s="266">
        <f>'[2]Javaslat_II'!N179</f>
        <v>1266</v>
      </c>
      <c r="L108" s="266">
        <f>SUM(H108:K108)</f>
        <v>4888</v>
      </c>
    </row>
    <row r="109" spans="1:12" ht="12.75">
      <c r="A109" s="252" t="s">
        <v>275</v>
      </c>
      <c r="B109" s="424" t="s">
        <v>1094</v>
      </c>
      <c r="C109" s="425"/>
      <c r="D109" s="425"/>
      <c r="E109" s="425"/>
      <c r="F109" s="425"/>
      <c r="G109" s="426"/>
      <c r="H109" s="265">
        <f>SUM(H110:H110)</f>
        <v>159</v>
      </c>
      <c r="I109" s="265">
        <f>SUM(I110:I110)</f>
        <v>0</v>
      </c>
      <c r="J109" s="265">
        <f>SUM(J110:J110)</f>
        <v>0</v>
      </c>
      <c r="K109" s="265">
        <f>SUM(K110:K110)</f>
        <v>0</v>
      </c>
      <c r="L109" s="265">
        <f>SUM(H109:K109)</f>
        <v>159</v>
      </c>
    </row>
    <row r="110" spans="1:12" ht="12.75">
      <c r="A110" s="252" t="s">
        <v>562</v>
      </c>
      <c r="B110" s="423" t="s">
        <v>1153</v>
      </c>
      <c r="C110" s="423"/>
      <c r="D110" s="423"/>
      <c r="E110" s="423"/>
      <c r="F110" s="423"/>
      <c r="G110" s="423"/>
      <c r="H110" s="266">
        <v>159</v>
      </c>
      <c r="I110" s="266"/>
      <c r="J110" s="266"/>
      <c r="K110" s="266"/>
      <c r="L110" s="266">
        <f>SUM(H110:K110)</f>
        <v>159</v>
      </c>
    </row>
    <row r="111" spans="1:12" ht="25.5" customHeight="1">
      <c r="A111" s="252" t="s">
        <v>569</v>
      </c>
      <c r="B111" s="420" t="s">
        <v>223</v>
      </c>
      <c r="C111" s="421"/>
      <c r="D111" s="421"/>
      <c r="E111" s="421"/>
      <c r="F111" s="421"/>
      <c r="G111" s="421"/>
      <c r="H111" s="421"/>
      <c r="I111" s="421"/>
      <c r="J111" s="421"/>
      <c r="K111" s="421"/>
      <c r="L111" s="422"/>
    </row>
    <row r="112" spans="1:12" ht="25.5" customHeight="1">
      <c r="A112" s="252" t="s">
        <v>576</v>
      </c>
      <c r="B112" s="407" t="s">
        <v>1081</v>
      </c>
      <c r="C112" s="408"/>
      <c r="D112" s="408"/>
      <c r="E112" s="408"/>
      <c r="F112" s="408"/>
      <c r="G112" s="409"/>
      <c r="H112" s="265">
        <f>SUM(H113)</f>
        <v>0</v>
      </c>
      <c r="I112" s="265">
        <f>SUM(I113)</f>
        <v>0</v>
      </c>
      <c r="J112" s="265">
        <f>SUM(J113)</f>
        <v>0</v>
      </c>
      <c r="K112" s="265">
        <f>SUM(K113)</f>
        <v>28000</v>
      </c>
      <c r="L112" s="265">
        <f>SUM(H112:K112)</f>
        <v>28000</v>
      </c>
    </row>
    <row r="113" spans="1:12" ht="12.75">
      <c r="A113" s="252" t="s">
        <v>583</v>
      </c>
      <c r="B113" s="423" t="s">
        <v>1154</v>
      </c>
      <c r="C113" s="423"/>
      <c r="D113" s="423"/>
      <c r="E113" s="423"/>
      <c r="F113" s="423"/>
      <c r="G113" s="423"/>
      <c r="H113" s="266"/>
      <c r="I113" s="266"/>
      <c r="J113" s="266"/>
      <c r="K113" s="266">
        <v>28000</v>
      </c>
      <c r="L113" s="266">
        <f>SUM(H113:K113)</f>
        <v>28000</v>
      </c>
    </row>
    <row r="114" spans="1:12" ht="12.75">
      <c r="A114" s="252" t="s">
        <v>590</v>
      </c>
      <c r="B114" s="424" t="s">
        <v>1116</v>
      </c>
      <c r="C114" s="425"/>
      <c r="D114" s="425"/>
      <c r="E114" s="425"/>
      <c r="F114" s="425"/>
      <c r="G114" s="426"/>
      <c r="H114" s="265">
        <f>SUM(H115:H115)</f>
        <v>0</v>
      </c>
      <c r="I114" s="265">
        <f>SUM(I115:I115)</f>
        <v>0</v>
      </c>
      <c r="J114" s="265">
        <f>SUM(J115:J115)</f>
        <v>0</v>
      </c>
      <c r="K114" s="265">
        <f>SUM(K115:K115)</f>
        <v>0</v>
      </c>
      <c r="L114" s="265">
        <f>SUM(H114:K114)</f>
        <v>0</v>
      </c>
    </row>
    <row r="115" spans="1:12" ht="12.75">
      <c r="A115" s="252" t="s">
        <v>597</v>
      </c>
      <c r="B115" s="423" t="s">
        <v>1155</v>
      </c>
      <c r="C115" s="423"/>
      <c r="D115" s="423"/>
      <c r="E115" s="423"/>
      <c r="F115" s="423"/>
      <c r="G115" s="423"/>
      <c r="H115" s="266"/>
      <c r="I115" s="266"/>
      <c r="J115" s="266"/>
      <c r="K115" s="266"/>
      <c r="L115" s="266">
        <f>SUM(H115:K115)</f>
        <v>0</v>
      </c>
    </row>
    <row r="116" spans="1:12" ht="12.75">
      <c r="A116" s="252" t="s">
        <v>604</v>
      </c>
      <c r="B116" s="407" t="s">
        <v>1156</v>
      </c>
      <c r="C116" s="408"/>
      <c r="D116" s="408"/>
      <c r="E116" s="408"/>
      <c r="F116" s="408"/>
      <c r="G116" s="409"/>
      <c r="H116" s="265">
        <f>SUM(H117:H119)</f>
        <v>39525</v>
      </c>
      <c r="I116" s="265">
        <f>SUM(I117:I119)</f>
        <v>0</v>
      </c>
      <c r="J116" s="265">
        <f>SUM(J117:J119)</f>
        <v>0</v>
      </c>
      <c r="K116" s="265">
        <f>SUM(K117:K119)</f>
        <v>0</v>
      </c>
      <c r="L116" s="265">
        <f aca="true" t="shared" si="2" ref="L116:L121">SUM(H116:K116)</f>
        <v>39525</v>
      </c>
    </row>
    <row r="117" spans="1:12" ht="12.75" customHeight="1">
      <c r="A117" s="252" t="s">
        <v>611</v>
      </c>
      <c r="B117" s="416" t="s">
        <v>1157</v>
      </c>
      <c r="C117" s="417"/>
      <c r="D117" s="417"/>
      <c r="E117" s="417"/>
      <c r="F117" s="417"/>
      <c r="G117" s="418"/>
      <c r="H117" s="266">
        <v>1785</v>
      </c>
      <c r="I117" s="266"/>
      <c r="J117" s="266"/>
      <c r="K117" s="266"/>
      <c r="L117" s="266">
        <f t="shared" si="2"/>
        <v>1785</v>
      </c>
    </row>
    <row r="118" spans="1:12" ht="12.75">
      <c r="A118" s="252" t="s">
        <v>618</v>
      </c>
      <c r="B118" s="416" t="s">
        <v>1158</v>
      </c>
      <c r="C118" s="417"/>
      <c r="D118" s="417"/>
      <c r="E118" s="417"/>
      <c r="F118" s="417"/>
      <c r="G118" s="418"/>
      <c r="H118" s="266">
        <v>27740</v>
      </c>
      <c r="I118" s="266"/>
      <c r="J118" s="266"/>
      <c r="K118" s="266"/>
      <c r="L118" s="266">
        <f t="shared" si="2"/>
        <v>27740</v>
      </c>
    </row>
    <row r="119" spans="1:12" ht="12.75">
      <c r="A119" s="252" t="s">
        <v>625</v>
      </c>
      <c r="B119" s="416" t="s">
        <v>1159</v>
      </c>
      <c r="C119" s="417"/>
      <c r="D119" s="417"/>
      <c r="E119" s="417"/>
      <c r="F119" s="417"/>
      <c r="G119" s="418"/>
      <c r="H119" s="266">
        <v>10000</v>
      </c>
      <c r="I119" s="266"/>
      <c r="J119" s="266"/>
      <c r="K119" s="266"/>
      <c r="L119" s="266">
        <f t="shared" si="2"/>
        <v>10000</v>
      </c>
    </row>
    <row r="120" spans="1:12" ht="12.75">
      <c r="A120" s="252" t="s">
        <v>632</v>
      </c>
      <c r="B120" s="407" t="s">
        <v>1123</v>
      </c>
      <c r="C120" s="408"/>
      <c r="D120" s="408"/>
      <c r="E120" s="408"/>
      <c r="F120" s="408"/>
      <c r="G120" s="409"/>
      <c r="H120" s="267">
        <f>SUM(H121)</f>
        <v>42000</v>
      </c>
      <c r="I120" s="267">
        <f>SUM(I121:I121)</f>
        <v>0</v>
      </c>
      <c r="J120" s="267">
        <f>SUM(J121)</f>
        <v>0</v>
      </c>
      <c r="K120" s="267">
        <f>SUM(K121)</f>
        <v>0</v>
      </c>
      <c r="L120" s="267">
        <f t="shared" si="2"/>
        <v>42000</v>
      </c>
    </row>
    <row r="121" spans="1:12" ht="12.75">
      <c r="A121" s="252" t="s">
        <v>639</v>
      </c>
      <c r="B121" s="416" t="s">
        <v>1160</v>
      </c>
      <c r="C121" s="417"/>
      <c r="D121" s="417"/>
      <c r="E121" s="417"/>
      <c r="F121" s="417"/>
      <c r="G121" s="418"/>
      <c r="H121" s="266">
        <v>42000</v>
      </c>
      <c r="I121" s="266"/>
      <c r="J121" s="266"/>
      <c r="K121" s="266"/>
      <c r="L121" s="266">
        <f t="shared" si="2"/>
        <v>42000</v>
      </c>
    </row>
    <row r="122" spans="1:12" ht="25.5" customHeight="1">
      <c r="A122" s="252" t="s">
        <v>646</v>
      </c>
      <c r="B122" s="407" t="s">
        <v>1161</v>
      </c>
      <c r="C122" s="408"/>
      <c r="D122" s="408"/>
      <c r="E122" s="408"/>
      <c r="F122" s="408"/>
      <c r="G122" s="409"/>
      <c r="H122" s="265">
        <f>SUM(H123)</f>
        <v>0</v>
      </c>
      <c r="I122" s="265">
        <f>SUM(I123)</f>
        <v>0</v>
      </c>
      <c r="J122" s="265">
        <f>SUM(J123)</f>
        <v>0</v>
      </c>
      <c r="K122" s="265">
        <f>SUM(K123)</f>
        <v>1334</v>
      </c>
      <c r="L122" s="265">
        <f>SUM(H122:K122)</f>
        <v>1334</v>
      </c>
    </row>
    <row r="123" spans="1:12" ht="12.75">
      <c r="A123" s="252" t="s">
        <v>653</v>
      </c>
      <c r="B123" s="423" t="s">
        <v>1162</v>
      </c>
      <c r="C123" s="423"/>
      <c r="D123" s="423"/>
      <c r="E123" s="423"/>
      <c r="F123" s="423"/>
      <c r="G123" s="423"/>
      <c r="H123" s="266"/>
      <c r="I123" s="266"/>
      <c r="J123" s="266"/>
      <c r="K123" s="266">
        <f>'[2]11. melléklet'!K101+'[2]Javaslat_I'!N77</f>
        <v>1334</v>
      </c>
      <c r="L123" s="266">
        <f>SUM(H123:K123)</f>
        <v>1334</v>
      </c>
    </row>
    <row r="124" spans="1:12" ht="12.75">
      <c r="A124" s="252" t="s">
        <v>660</v>
      </c>
      <c r="B124" s="407" t="s">
        <v>1163</v>
      </c>
      <c r="C124" s="408"/>
      <c r="D124" s="408"/>
      <c r="E124" s="408"/>
      <c r="F124" s="408"/>
      <c r="G124" s="409"/>
      <c r="H124" s="267">
        <f>SUM(H125)</f>
        <v>5490</v>
      </c>
      <c r="I124" s="267">
        <f>SUM(I125:I125)</f>
        <v>0</v>
      </c>
      <c r="J124" s="267">
        <f>SUM(J125)</f>
        <v>0</v>
      </c>
      <c r="K124" s="267">
        <f>SUM(K125)</f>
        <v>0</v>
      </c>
      <c r="L124" s="267">
        <f>SUM(H124:K124)</f>
        <v>5490</v>
      </c>
    </row>
    <row r="125" spans="1:12" ht="27" customHeight="1">
      <c r="A125" s="252" t="s">
        <v>667</v>
      </c>
      <c r="B125" s="416" t="s">
        <v>1164</v>
      </c>
      <c r="C125" s="417"/>
      <c r="D125" s="417"/>
      <c r="E125" s="417"/>
      <c r="F125" s="417"/>
      <c r="G125" s="418"/>
      <c r="H125" s="266">
        <v>5490</v>
      </c>
      <c r="I125" s="266"/>
      <c r="J125" s="266"/>
      <c r="K125" s="266"/>
      <c r="L125" s="266">
        <f>SUM(H125:K125)</f>
        <v>5490</v>
      </c>
    </row>
    <row r="126" spans="1:12" ht="25.5" customHeight="1">
      <c r="A126" s="252" t="s">
        <v>675</v>
      </c>
      <c r="B126" s="420" t="s">
        <v>220</v>
      </c>
      <c r="C126" s="421"/>
      <c r="D126" s="421"/>
      <c r="E126" s="421"/>
      <c r="F126" s="421"/>
      <c r="G126" s="421"/>
      <c r="H126" s="421"/>
      <c r="I126" s="421"/>
      <c r="J126" s="421"/>
      <c r="K126" s="421"/>
      <c r="L126" s="422"/>
    </row>
    <row r="127" spans="1:12" ht="12.75">
      <c r="A127" s="252" t="s">
        <v>682</v>
      </c>
      <c r="B127" s="407" t="s">
        <v>1165</v>
      </c>
      <c r="C127" s="408"/>
      <c r="D127" s="408"/>
      <c r="E127" s="408"/>
      <c r="F127" s="408"/>
      <c r="G127" s="409"/>
      <c r="H127" s="265">
        <f>SUM(H128:H129)</f>
        <v>2400</v>
      </c>
      <c r="I127" s="265">
        <f>SUM(I128:I129)</f>
        <v>0</v>
      </c>
      <c r="J127" s="265">
        <f>SUM(J128:J129)</f>
        <v>4960</v>
      </c>
      <c r="K127" s="265">
        <f>SUM(K128:K129)</f>
        <v>7540</v>
      </c>
      <c r="L127" s="265">
        <f>SUM(H127:K127)</f>
        <v>14900</v>
      </c>
    </row>
    <row r="128" spans="1:12" ht="12.75" customHeight="1">
      <c r="A128" s="252" t="s">
        <v>689</v>
      </c>
      <c r="B128" s="416" t="s">
        <v>1166</v>
      </c>
      <c r="C128" s="417"/>
      <c r="D128" s="417"/>
      <c r="E128" s="417"/>
      <c r="F128" s="417"/>
      <c r="G128" s="418"/>
      <c r="H128" s="266">
        <v>2400</v>
      </c>
      <c r="I128" s="266"/>
      <c r="J128" s="266">
        <v>1700</v>
      </c>
      <c r="K128" s="266">
        <v>800</v>
      </c>
      <c r="L128" s="266">
        <f>SUM(H128:K128)</f>
        <v>4900</v>
      </c>
    </row>
    <row r="129" spans="1:12" ht="12.75" customHeight="1">
      <c r="A129" s="252" t="s">
        <v>696</v>
      </c>
      <c r="B129" s="419" t="s">
        <v>1167</v>
      </c>
      <c r="C129" s="419"/>
      <c r="D129" s="419"/>
      <c r="E129" s="419"/>
      <c r="F129" s="419"/>
      <c r="G129" s="419"/>
      <c r="H129" s="266"/>
      <c r="I129" s="266"/>
      <c r="J129" s="266">
        <v>3260</v>
      </c>
      <c r="K129" s="266">
        <v>6740</v>
      </c>
      <c r="L129" s="266">
        <f>SUM(H129:K129)</f>
        <v>10000</v>
      </c>
    </row>
    <row r="130" spans="1:12" ht="12.75">
      <c r="A130" s="252" t="s">
        <v>703</v>
      </c>
      <c r="B130" s="407" t="s">
        <v>1123</v>
      </c>
      <c r="C130" s="408"/>
      <c r="D130" s="408"/>
      <c r="E130" s="408"/>
      <c r="F130" s="408"/>
      <c r="G130" s="409"/>
      <c r="H130" s="267">
        <f>SUM(H131)</f>
        <v>0</v>
      </c>
      <c r="I130" s="267">
        <f>SUM(I131)</f>
        <v>0</v>
      </c>
      <c r="J130" s="267">
        <f>SUM(J131)</f>
        <v>0</v>
      </c>
      <c r="K130" s="267">
        <f>SUM(K131)</f>
        <v>0</v>
      </c>
      <c r="L130" s="267">
        <f>SUM(H130:K130)</f>
        <v>0</v>
      </c>
    </row>
    <row r="131" spans="1:12" ht="12.75" customHeight="1">
      <c r="A131" s="252" t="s">
        <v>710</v>
      </c>
      <c r="B131" s="416" t="s">
        <v>1168</v>
      </c>
      <c r="C131" s="417"/>
      <c r="D131" s="417"/>
      <c r="E131" s="417"/>
      <c r="F131" s="417"/>
      <c r="G131" s="418"/>
      <c r="H131" s="266"/>
      <c r="I131" s="266"/>
      <c r="J131" s="266"/>
      <c r="K131" s="266"/>
      <c r="L131" s="268">
        <f>SUM(H131:K131)</f>
        <v>0</v>
      </c>
    </row>
    <row r="132" spans="1:12" ht="25.5" customHeight="1">
      <c r="A132" s="252" t="s">
        <v>717</v>
      </c>
      <c r="B132" s="420" t="s">
        <v>1169</v>
      </c>
      <c r="C132" s="421"/>
      <c r="D132" s="421"/>
      <c r="E132" s="421"/>
      <c r="F132" s="421"/>
      <c r="G132" s="421"/>
      <c r="H132" s="421"/>
      <c r="I132" s="421"/>
      <c r="J132" s="421"/>
      <c r="K132" s="421"/>
      <c r="L132" s="422"/>
    </row>
    <row r="133" spans="1:12" s="257" customFormat="1" ht="12.75">
      <c r="A133" s="252" t="s">
        <v>724</v>
      </c>
      <c r="B133" s="407"/>
      <c r="C133" s="408"/>
      <c r="D133" s="408"/>
      <c r="E133" s="408"/>
      <c r="F133" s="408"/>
      <c r="G133" s="409"/>
      <c r="H133" s="265">
        <f>SUM(H134:H138)</f>
        <v>173065</v>
      </c>
      <c r="I133" s="265">
        <f>SUM(I134:I138)</f>
        <v>0</v>
      </c>
      <c r="J133" s="265">
        <f>SUM(J134:J138)</f>
        <v>0</v>
      </c>
      <c r="K133" s="265">
        <f>SUM(K134:K138)</f>
        <v>0</v>
      </c>
      <c r="L133" s="265">
        <f aca="true" t="shared" si="3" ref="L133:L138">SUM(H133:K133)</f>
        <v>173065</v>
      </c>
    </row>
    <row r="134" spans="1:12" ht="12.75">
      <c r="A134" s="252" t="s">
        <v>731</v>
      </c>
      <c r="B134" s="410" t="s">
        <v>1051</v>
      </c>
      <c r="C134" s="411"/>
      <c r="D134" s="411"/>
      <c r="E134" s="411"/>
      <c r="F134" s="411"/>
      <c r="G134" s="412"/>
      <c r="H134" s="266">
        <v>20000</v>
      </c>
      <c r="I134" s="266"/>
      <c r="J134" s="266"/>
      <c r="K134" s="266"/>
      <c r="L134" s="266">
        <f t="shared" si="3"/>
        <v>20000</v>
      </c>
    </row>
    <row r="135" spans="1:12" ht="12.75" customHeight="1">
      <c r="A135" s="252" t="s">
        <v>739</v>
      </c>
      <c r="B135" s="410" t="s">
        <v>1052</v>
      </c>
      <c r="C135" s="411"/>
      <c r="D135" s="411"/>
      <c r="E135" s="411"/>
      <c r="F135" s="411"/>
      <c r="G135" s="412"/>
      <c r="H135" s="266">
        <v>3832</v>
      </c>
      <c r="I135" s="266"/>
      <c r="J135" s="266"/>
      <c r="K135" s="266"/>
      <c r="L135" s="266">
        <f t="shared" si="3"/>
        <v>3832</v>
      </c>
    </row>
    <row r="136" spans="1:12" ht="12.75" customHeight="1">
      <c r="A136" s="252" t="s">
        <v>746</v>
      </c>
      <c r="B136" s="410" t="s">
        <v>1053</v>
      </c>
      <c r="C136" s="411"/>
      <c r="D136" s="411"/>
      <c r="E136" s="411"/>
      <c r="F136" s="411"/>
      <c r="G136" s="412"/>
      <c r="H136" s="266">
        <v>110000</v>
      </c>
      <c r="I136" s="266"/>
      <c r="J136" s="266"/>
      <c r="K136" s="266"/>
      <c r="L136" s="266">
        <f t="shared" si="3"/>
        <v>110000</v>
      </c>
    </row>
    <row r="137" spans="1:12" ht="12.75" customHeight="1">
      <c r="A137" s="252" t="s">
        <v>754</v>
      </c>
      <c r="B137" s="410" t="s">
        <v>1054</v>
      </c>
      <c r="C137" s="411"/>
      <c r="D137" s="411"/>
      <c r="E137" s="411"/>
      <c r="F137" s="411"/>
      <c r="G137" s="412"/>
      <c r="H137" s="266"/>
      <c r="I137" s="266"/>
      <c r="J137" s="266"/>
      <c r="K137" s="266"/>
      <c r="L137" s="266">
        <f t="shared" si="3"/>
        <v>0</v>
      </c>
    </row>
    <row r="138" spans="1:12" ht="12.75" customHeight="1">
      <c r="A138" s="252" t="s">
        <v>761</v>
      </c>
      <c r="B138" s="410" t="s">
        <v>1055</v>
      </c>
      <c r="C138" s="411"/>
      <c r="D138" s="411"/>
      <c r="E138" s="411"/>
      <c r="F138" s="411"/>
      <c r="G138" s="412"/>
      <c r="H138" s="266">
        <f>'[2]Javaslat_I'!N49</f>
        <v>39233</v>
      </c>
      <c r="I138" s="266"/>
      <c r="J138" s="266"/>
      <c r="K138" s="266"/>
      <c r="L138" s="266">
        <f t="shared" si="3"/>
        <v>39233</v>
      </c>
    </row>
    <row r="139" spans="1:12" ht="15">
      <c r="A139" s="252" t="s">
        <v>768</v>
      </c>
      <c r="B139" s="413" t="s">
        <v>1170</v>
      </c>
      <c r="C139" s="414"/>
      <c r="D139" s="414"/>
      <c r="E139" s="414"/>
      <c r="F139" s="414"/>
      <c r="G139" s="415"/>
      <c r="H139" s="269"/>
      <c r="I139" s="269"/>
      <c r="J139" s="269"/>
      <c r="K139" s="270"/>
      <c r="L139" s="270"/>
    </row>
    <row r="140" spans="1:12" ht="12.75">
      <c r="A140" s="252" t="s">
        <v>775</v>
      </c>
      <c r="B140" s="407" t="s">
        <v>1171</v>
      </c>
      <c r="C140" s="408"/>
      <c r="D140" s="408"/>
      <c r="E140" s="408"/>
      <c r="F140" s="408"/>
      <c r="G140" s="409"/>
      <c r="H140" s="265"/>
      <c r="I140" s="265"/>
      <c r="J140" s="265"/>
      <c r="K140" s="265"/>
      <c r="L140" s="265"/>
    </row>
    <row r="141" spans="1:12" ht="25.5" customHeight="1">
      <c r="A141" s="252" t="s">
        <v>782</v>
      </c>
      <c r="B141" s="407" t="s">
        <v>1073</v>
      </c>
      <c r="C141" s="408"/>
      <c r="D141" s="408"/>
      <c r="E141" s="408"/>
      <c r="F141" s="408"/>
      <c r="G141" s="409"/>
      <c r="H141" s="265">
        <f>SUM(H142:H146)</f>
        <v>21422</v>
      </c>
      <c r="I141" s="265">
        <f>SUM(I142:I146)</f>
        <v>0</v>
      </c>
      <c r="J141" s="265">
        <f>SUM(J142:J146)</f>
        <v>0</v>
      </c>
      <c r="K141" s="265">
        <f>SUM(K142:K146)</f>
        <v>11548</v>
      </c>
      <c r="L141" s="265">
        <f aca="true" t="shared" si="4" ref="L141:L146">SUM(H141:K141)</f>
        <v>32970</v>
      </c>
    </row>
    <row r="142" spans="1:12" ht="12.75">
      <c r="A142" s="252" t="s">
        <v>789</v>
      </c>
      <c r="B142" s="410" t="s">
        <v>1172</v>
      </c>
      <c r="C142" s="411"/>
      <c r="D142" s="411"/>
      <c r="E142" s="411"/>
      <c r="F142" s="411"/>
      <c r="G142" s="412"/>
      <c r="H142" s="266">
        <f>'[2]11. melléklet'!H120+'[2]Javaslat_I'!N100</f>
        <v>3510</v>
      </c>
      <c r="I142" s="266"/>
      <c r="J142" s="266"/>
      <c r="K142" s="266">
        <v>2000</v>
      </c>
      <c r="L142" s="266">
        <f t="shared" si="4"/>
        <v>5510</v>
      </c>
    </row>
    <row r="143" spans="1:12" ht="12.75" customHeight="1">
      <c r="A143" s="252" t="s">
        <v>796</v>
      </c>
      <c r="B143" s="410" t="s">
        <v>1082</v>
      </c>
      <c r="C143" s="411"/>
      <c r="D143" s="411"/>
      <c r="E143" s="411"/>
      <c r="F143" s="411"/>
      <c r="G143" s="412"/>
      <c r="H143" s="266"/>
      <c r="I143" s="266"/>
      <c r="J143" s="266"/>
      <c r="K143" s="266">
        <v>1000</v>
      </c>
      <c r="L143" s="266">
        <f t="shared" si="4"/>
        <v>1000</v>
      </c>
    </row>
    <row r="144" spans="1:12" ht="12.75" customHeight="1">
      <c r="A144" s="252" t="s">
        <v>803</v>
      </c>
      <c r="B144" s="410" t="s">
        <v>1173</v>
      </c>
      <c r="C144" s="411"/>
      <c r="D144" s="411"/>
      <c r="E144" s="411"/>
      <c r="F144" s="411"/>
      <c r="G144" s="412"/>
      <c r="H144" s="266"/>
      <c r="I144" s="266"/>
      <c r="J144" s="266"/>
      <c r="K144" s="266">
        <v>3500</v>
      </c>
      <c r="L144" s="266">
        <f t="shared" si="4"/>
        <v>3500</v>
      </c>
    </row>
    <row r="145" spans="1:12" ht="12.75" customHeight="1">
      <c r="A145" s="252" t="s">
        <v>810</v>
      </c>
      <c r="B145" s="410" t="s">
        <v>1174</v>
      </c>
      <c r="C145" s="411"/>
      <c r="D145" s="411"/>
      <c r="E145" s="411"/>
      <c r="F145" s="411"/>
      <c r="G145" s="412"/>
      <c r="H145" s="266">
        <v>10952</v>
      </c>
      <c r="I145" s="266"/>
      <c r="J145" s="266"/>
      <c r="K145" s="266">
        <v>5048</v>
      </c>
      <c r="L145" s="266">
        <f t="shared" si="4"/>
        <v>16000</v>
      </c>
    </row>
    <row r="146" spans="1:12" ht="12.75" customHeight="1">
      <c r="A146" s="252" t="s">
        <v>817</v>
      </c>
      <c r="B146" s="410" t="s">
        <v>1175</v>
      </c>
      <c r="C146" s="411"/>
      <c r="D146" s="411"/>
      <c r="E146" s="411"/>
      <c r="F146" s="411"/>
      <c r="G146" s="412"/>
      <c r="H146" s="266">
        <v>6960</v>
      </c>
      <c r="I146" s="266"/>
      <c r="J146" s="266"/>
      <c r="K146" s="266"/>
      <c r="L146" s="266">
        <f t="shared" si="4"/>
        <v>6960</v>
      </c>
    </row>
    <row r="147" spans="1:12" ht="12.75">
      <c r="A147" s="252" t="s">
        <v>824</v>
      </c>
      <c r="B147" s="407" t="s">
        <v>1176</v>
      </c>
      <c r="C147" s="408"/>
      <c r="D147" s="408"/>
      <c r="E147" s="408"/>
      <c r="F147" s="408"/>
      <c r="G147" s="409"/>
      <c r="H147" s="265">
        <f>SUM(H148)</f>
        <v>0</v>
      </c>
      <c r="I147" s="265">
        <f>SUM(I148)</f>
        <v>0</v>
      </c>
      <c r="J147" s="265">
        <f>SUM(J148)</f>
        <v>0</v>
      </c>
      <c r="K147" s="265">
        <f>SUM(K148:K148)</f>
        <v>1000</v>
      </c>
      <c r="L147" s="265">
        <f>SUM(H147:K147)</f>
        <v>1000</v>
      </c>
    </row>
    <row r="148" spans="1:12" s="272" customFormat="1" ht="12.75">
      <c r="A148" s="252" t="s">
        <v>831</v>
      </c>
      <c r="B148" s="398" t="s">
        <v>1082</v>
      </c>
      <c r="C148" s="399"/>
      <c r="D148" s="399"/>
      <c r="E148" s="399"/>
      <c r="F148" s="399"/>
      <c r="G148" s="400"/>
      <c r="H148" s="271"/>
      <c r="I148" s="271"/>
      <c r="J148" s="271"/>
      <c r="K148" s="271">
        <v>1000</v>
      </c>
      <c r="L148" s="271">
        <f>SUM(H148:K148)</f>
        <v>1000</v>
      </c>
    </row>
    <row r="149" spans="1:12" ht="12.75">
      <c r="A149" s="252" t="s">
        <v>838</v>
      </c>
      <c r="B149" s="407" t="s">
        <v>1177</v>
      </c>
      <c r="C149" s="408"/>
      <c r="D149" s="408"/>
      <c r="E149" s="408"/>
      <c r="F149" s="408"/>
      <c r="G149" s="409"/>
      <c r="H149" s="265">
        <f>SUM(H150:H150)</f>
        <v>0</v>
      </c>
      <c r="I149" s="265">
        <f>SUM(I150)</f>
        <v>0</v>
      </c>
      <c r="J149" s="265">
        <f>SUM(J150)</f>
        <v>0</v>
      </c>
      <c r="K149" s="265">
        <f>SUM(K150:K150)</f>
        <v>2119</v>
      </c>
      <c r="L149" s="265">
        <f>SUM(H149:K149)</f>
        <v>2119</v>
      </c>
    </row>
    <row r="150" spans="1:12" s="272" customFormat="1" ht="12.75">
      <c r="A150" s="252" t="s">
        <v>845</v>
      </c>
      <c r="B150" s="398" t="s">
        <v>1082</v>
      </c>
      <c r="C150" s="399"/>
      <c r="D150" s="399"/>
      <c r="E150" s="399"/>
      <c r="F150" s="399"/>
      <c r="G150" s="400"/>
      <c r="H150" s="271"/>
      <c r="I150" s="271"/>
      <c r="J150" s="271"/>
      <c r="K150" s="271">
        <f>'[2]11. melléklet'!K128+'[2]Javaslat_I'!N165+'[2]Javaslat_I'!N174</f>
        <v>2119</v>
      </c>
      <c r="L150" s="271">
        <f aca="true" t="shared" si="5" ref="L150:L157">SUM(H150:K150)</f>
        <v>2119</v>
      </c>
    </row>
    <row r="151" spans="1:12" ht="12.75">
      <c r="A151" s="252" t="s">
        <v>852</v>
      </c>
      <c r="B151" s="407" t="s">
        <v>1178</v>
      </c>
      <c r="C151" s="408"/>
      <c r="D151" s="408"/>
      <c r="E151" s="408"/>
      <c r="F151" s="408"/>
      <c r="G151" s="409"/>
      <c r="H151" s="265">
        <f>SUM(H152)</f>
        <v>0</v>
      </c>
      <c r="I151" s="265">
        <f>SUM(I152)</f>
        <v>0</v>
      </c>
      <c r="J151" s="265">
        <f>SUM(J152)</f>
        <v>0</v>
      </c>
      <c r="K151" s="265">
        <f>SUM(K152:K152)</f>
        <v>1000</v>
      </c>
      <c r="L151" s="265">
        <f t="shared" si="5"/>
        <v>1000</v>
      </c>
    </row>
    <row r="152" spans="1:12" s="272" customFormat="1" ht="12.75">
      <c r="A152" s="252" t="s">
        <v>859</v>
      </c>
      <c r="B152" s="398" t="s">
        <v>1082</v>
      </c>
      <c r="C152" s="399"/>
      <c r="D152" s="399"/>
      <c r="E152" s="399"/>
      <c r="F152" s="399"/>
      <c r="G152" s="400"/>
      <c r="H152" s="271"/>
      <c r="I152" s="271"/>
      <c r="J152" s="271"/>
      <c r="K152" s="271">
        <v>1000</v>
      </c>
      <c r="L152" s="271">
        <f t="shared" si="5"/>
        <v>1000</v>
      </c>
    </row>
    <row r="153" spans="1:12" ht="12.75">
      <c r="A153" s="252" t="s">
        <v>866</v>
      </c>
      <c r="B153" s="407" t="s">
        <v>1179</v>
      </c>
      <c r="C153" s="408"/>
      <c r="D153" s="408"/>
      <c r="E153" s="408"/>
      <c r="F153" s="408"/>
      <c r="G153" s="409"/>
      <c r="H153" s="265">
        <f>SUM(H154)</f>
        <v>0</v>
      </c>
      <c r="I153" s="265">
        <f>SUM(I154)</f>
        <v>0</v>
      </c>
      <c r="J153" s="265">
        <f>SUM(J154)</f>
        <v>0</v>
      </c>
      <c r="K153" s="265">
        <f>SUM(K154)</f>
        <v>2700</v>
      </c>
      <c r="L153" s="265">
        <f t="shared" si="5"/>
        <v>2700</v>
      </c>
    </row>
    <row r="154" spans="1:12" s="272" customFormat="1" ht="12.75">
      <c r="A154" s="252" t="s">
        <v>873</v>
      </c>
      <c r="B154" s="398" t="s">
        <v>1082</v>
      </c>
      <c r="C154" s="399"/>
      <c r="D154" s="399"/>
      <c r="E154" s="399"/>
      <c r="F154" s="399"/>
      <c r="G154" s="400"/>
      <c r="H154" s="271"/>
      <c r="I154" s="271"/>
      <c r="J154" s="271"/>
      <c r="K154" s="271">
        <f>'[2]11. melléklet'!K132+'[2]Javaslat_I'!N277</f>
        <v>2700</v>
      </c>
      <c r="L154" s="271">
        <f t="shared" si="5"/>
        <v>2700</v>
      </c>
    </row>
    <row r="155" spans="1:12" ht="12.75">
      <c r="A155" s="252" t="s">
        <v>880</v>
      </c>
      <c r="B155" s="407" t="s">
        <v>1180</v>
      </c>
      <c r="C155" s="408"/>
      <c r="D155" s="408"/>
      <c r="E155" s="408"/>
      <c r="F155" s="408"/>
      <c r="G155" s="409"/>
      <c r="H155" s="265">
        <f>SUM(H156:H157)</f>
        <v>0</v>
      </c>
      <c r="I155" s="265">
        <f>SUM(I156:I157)</f>
        <v>0</v>
      </c>
      <c r="J155" s="265">
        <f>SUM(J156:J157)</f>
        <v>0</v>
      </c>
      <c r="K155" s="265">
        <f>SUM(K156:K157)</f>
        <v>4298</v>
      </c>
      <c r="L155" s="265">
        <f t="shared" si="5"/>
        <v>4298</v>
      </c>
    </row>
    <row r="156" spans="1:12" s="272" customFormat="1" ht="12.75">
      <c r="A156" s="252" t="s">
        <v>887</v>
      </c>
      <c r="B156" s="398" t="s">
        <v>1082</v>
      </c>
      <c r="C156" s="399"/>
      <c r="D156" s="399"/>
      <c r="E156" s="399"/>
      <c r="F156" s="399"/>
      <c r="G156" s="400"/>
      <c r="H156" s="271"/>
      <c r="I156" s="271"/>
      <c r="J156" s="271"/>
      <c r="K156" s="271">
        <v>4298</v>
      </c>
      <c r="L156" s="273">
        <f t="shared" si="5"/>
        <v>4298</v>
      </c>
    </row>
    <row r="157" spans="1:12" s="272" customFormat="1" ht="12.75">
      <c r="A157" s="252" t="s">
        <v>894</v>
      </c>
      <c r="B157" s="398" t="s">
        <v>1181</v>
      </c>
      <c r="C157" s="399"/>
      <c r="D157" s="399"/>
      <c r="E157" s="399"/>
      <c r="F157" s="399"/>
      <c r="G157" s="400"/>
      <c r="H157" s="271"/>
      <c r="I157" s="271"/>
      <c r="J157" s="271"/>
      <c r="K157" s="271"/>
      <c r="L157" s="273">
        <f t="shared" si="5"/>
        <v>0</v>
      </c>
    </row>
    <row r="158" spans="1:12" ht="15.75">
      <c r="A158" s="252" t="s">
        <v>902</v>
      </c>
      <c r="B158" s="274" t="s">
        <v>1182</v>
      </c>
      <c r="C158" s="275"/>
      <c r="D158" s="275"/>
      <c r="E158" s="275"/>
      <c r="F158" s="275"/>
      <c r="G158" s="276"/>
      <c r="H158" s="277">
        <f>H17+H22+H32+H34+H37+H45+H47+H49+H51+H56+H60+H65+H67+H79+H83+H90+H101+H112+H114+H116+H120+H124+H127+H133+H141+H147+H149+H151+H153+H155+H130+H69+H71+H73+H97+H93+H107+H109+H122+H99+H14+H41+H43+H63+H76+H95+H104</f>
        <v>1247800</v>
      </c>
      <c r="I158" s="277">
        <f>I17+I22+I32+I34+I37+I45+I47+I49+I51+I56+I60+I65+I67+I79+I83+I90+I101+I112+I114+I116+I120+I124+I127+I133+I141+I147+I149+I151+I153+I155+I130+I69+I71+I73+I97+I93+I107+I109+I122+I99+I14+I41+I43+I63+I76+I95+I104</f>
        <v>1049111</v>
      </c>
      <c r="J158" s="277">
        <f>J17+J22+J32+J34+J37+J45+J47+J49+J51+J56+J60+J65+J67+J79+J83+J90+J101+J112+J114+J116+J120+J124+J127+J133+J141+J147+J149+J151+J153+J155+J130+J69+J71+J73+J97+J93+J107+J109+J122+J99+J14+J41+J43+J63+J76+J95+J104</f>
        <v>83181</v>
      </c>
      <c r="K158" s="277">
        <f>K17+K22+K32+K34+K37+K45+K47+K49+K51+K56+K60+K65+K67+K79+K83+K90+K101+K112+K114+K116+K120+K124+K127+K133+K141+K147+K149+K151+K153+K155+K130+K69+K71+K73+K97+K93+K107+K109+K122+K99+K14+K41+K43+K63+K76+K95+K104</f>
        <v>289216</v>
      </c>
      <c r="L158" s="401">
        <f>L17+L22+L32+L34+L37+L45+L47+L49+L51+L56+L60+L65+L67+L79+L83+L90+L101+L112+L114+L116+L120+L124+L127+L133+L141+L147+L149+L151+L153+L155+L69+L130+L97+L73+L71+L122+L109+L107+L93+L99+L14+L104+L95+L76+L63+L43+L41</f>
        <v>2669308</v>
      </c>
    </row>
    <row r="159" spans="1:12" ht="15.75">
      <c r="A159" s="252" t="s">
        <v>909</v>
      </c>
      <c r="B159" s="278"/>
      <c r="C159" s="275"/>
      <c r="D159" s="275"/>
      <c r="E159" s="275"/>
      <c r="F159" s="275"/>
      <c r="G159" s="276"/>
      <c r="H159" s="404">
        <f>SUM(H158:I158)</f>
        <v>2296911</v>
      </c>
      <c r="I159" s="405"/>
      <c r="J159" s="404">
        <f>SUM(J158:K158)</f>
        <v>372397</v>
      </c>
      <c r="K159" s="405"/>
      <c r="L159" s="402"/>
    </row>
    <row r="160" spans="1:12" ht="15.75">
      <c r="A160" s="252" t="s">
        <v>916</v>
      </c>
      <c r="B160" s="274" t="s">
        <v>1183</v>
      </c>
      <c r="C160" s="275"/>
      <c r="D160" s="275"/>
      <c r="E160" s="275"/>
      <c r="F160" s="275"/>
      <c r="G160" s="276"/>
      <c r="H160" s="406">
        <f>SUM(H159:J159)</f>
        <v>2669308</v>
      </c>
      <c r="I160" s="406"/>
      <c r="J160" s="406"/>
      <c r="K160" s="406"/>
      <c r="L160" s="403"/>
    </row>
  </sheetData>
  <sheetProtection/>
  <mergeCells count="158">
    <mergeCell ref="B13:L13"/>
    <mergeCell ref="B14:G14"/>
    <mergeCell ref="B15:G15"/>
    <mergeCell ref="B16:G16"/>
    <mergeCell ref="B17:G17"/>
    <mergeCell ref="B18:G18"/>
    <mergeCell ref="A3:L3"/>
    <mergeCell ref="A4:L4"/>
    <mergeCell ref="A5:L5"/>
    <mergeCell ref="A6:L6"/>
    <mergeCell ref="B9:G9"/>
    <mergeCell ref="B10:G10"/>
    <mergeCell ref="L10:L12"/>
    <mergeCell ref="H11:K11"/>
    <mergeCell ref="I12:K12"/>
    <mergeCell ref="B25:G25"/>
    <mergeCell ref="B26:G26"/>
    <mergeCell ref="B27:G27"/>
    <mergeCell ref="B28:G28"/>
    <mergeCell ref="B29:G29"/>
    <mergeCell ref="B30:G30"/>
    <mergeCell ref="B19:G19"/>
    <mergeCell ref="B20:G20"/>
    <mergeCell ref="B21:G21"/>
    <mergeCell ref="B22:G22"/>
    <mergeCell ref="B23:G23"/>
    <mergeCell ref="B24:G24"/>
    <mergeCell ref="B37:G37"/>
    <mergeCell ref="B38:G38"/>
    <mergeCell ref="B39:G39"/>
    <mergeCell ref="B40:G40"/>
    <mergeCell ref="B41:G41"/>
    <mergeCell ref="B42:G42"/>
    <mergeCell ref="B31:G31"/>
    <mergeCell ref="B32:G32"/>
    <mergeCell ref="B33:G33"/>
    <mergeCell ref="B34:G34"/>
    <mergeCell ref="B35:G35"/>
    <mergeCell ref="B36:G36"/>
    <mergeCell ref="B49:G49"/>
    <mergeCell ref="B50:G50"/>
    <mergeCell ref="B51:G51"/>
    <mergeCell ref="B52:G52"/>
    <mergeCell ref="B53:G53"/>
    <mergeCell ref="B54:G54"/>
    <mergeCell ref="B43:G43"/>
    <mergeCell ref="B44:G44"/>
    <mergeCell ref="B45:G45"/>
    <mergeCell ref="B46:G46"/>
    <mergeCell ref="B47:G47"/>
    <mergeCell ref="B48:G48"/>
    <mergeCell ref="B61:G61"/>
    <mergeCell ref="B62:G62"/>
    <mergeCell ref="B63:G63"/>
    <mergeCell ref="B64:G64"/>
    <mergeCell ref="B65:G65"/>
    <mergeCell ref="B66:G66"/>
    <mergeCell ref="B55:G55"/>
    <mergeCell ref="B56:G56"/>
    <mergeCell ref="B57:G57"/>
    <mergeCell ref="B58:G58"/>
    <mergeCell ref="B59:G59"/>
    <mergeCell ref="B60:G60"/>
    <mergeCell ref="B73:G73"/>
    <mergeCell ref="B74:G74"/>
    <mergeCell ref="B75:G75"/>
    <mergeCell ref="B76:G76"/>
    <mergeCell ref="B77:G77"/>
    <mergeCell ref="B78:L78"/>
    <mergeCell ref="B67:G67"/>
    <mergeCell ref="B68:G68"/>
    <mergeCell ref="B69:G69"/>
    <mergeCell ref="B70:G70"/>
    <mergeCell ref="B71:G71"/>
    <mergeCell ref="B72:G72"/>
    <mergeCell ref="B85:G85"/>
    <mergeCell ref="B86:G86"/>
    <mergeCell ref="B87:G87"/>
    <mergeCell ref="B88:G88"/>
    <mergeCell ref="B89:L89"/>
    <mergeCell ref="B90:G90"/>
    <mergeCell ref="B79:G79"/>
    <mergeCell ref="B80:G80"/>
    <mergeCell ref="B81:G81"/>
    <mergeCell ref="B82:G82"/>
    <mergeCell ref="B83:G83"/>
    <mergeCell ref="B84:G84"/>
    <mergeCell ref="B97:G97"/>
    <mergeCell ref="B98:G98"/>
    <mergeCell ref="B99:G99"/>
    <mergeCell ref="B100:G100"/>
    <mergeCell ref="B101:G101"/>
    <mergeCell ref="B102:G102"/>
    <mergeCell ref="B91:G91"/>
    <mergeCell ref="B92:G92"/>
    <mergeCell ref="B93:G93"/>
    <mergeCell ref="B94:G94"/>
    <mergeCell ref="B95:G95"/>
    <mergeCell ref="B96:G96"/>
    <mergeCell ref="B109:G109"/>
    <mergeCell ref="B110:G110"/>
    <mergeCell ref="B111:L111"/>
    <mergeCell ref="B112:G112"/>
    <mergeCell ref="B113:G113"/>
    <mergeCell ref="B114:G114"/>
    <mergeCell ref="B103:G103"/>
    <mergeCell ref="B104:G104"/>
    <mergeCell ref="B105:G105"/>
    <mergeCell ref="B106:L106"/>
    <mergeCell ref="B107:G107"/>
    <mergeCell ref="B108:G108"/>
    <mergeCell ref="B121:G121"/>
    <mergeCell ref="B122:G122"/>
    <mergeCell ref="B123:G123"/>
    <mergeCell ref="B124:G124"/>
    <mergeCell ref="B125:G125"/>
    <mergeCell ref="B126:L126"/>
    <mergeCell ref="B115:G115"/>
    <mergeCell ref="B116:G116"/>
    <mergeCell ref="B117:G117"/>
    <mergeCell ref="B118:G118"/>
    <mergeCell ref="B119:G119"/>
    <mergeCell ref="B120:G120"/>
    <mergeCell ref="B133:G133"/>
    <mergeCell ref="B134:G134"/>
    <mergeCell ref="B135:G135"/>
    <mergeCell ref="B136:G136"/>
    <mergeCell ref="B137:G137"/>
    <mergeCell ref="B138:G138"/>
    <mergeCell ref="B127:G127"/>
    <mergeCell ref="B128:G128"/>
    <mergeCell ref="B129:G129"/>
    <mergeCell ref="B130:G130"/>
    <mergeCell ref="B131:G131"/>
    <mergeCell ref="B132:L132"/>
    <mergeCell ref="B145:G145"/>
    <mergeCell ref="B146:G146"/>
    <mergeCell ref="B147:G147"/>
    <mergeCell ref="B148:G148"/>
    <mergeCell ref="B149:G149"/>
    <mergeCell ref="B150:G150"/>
    <mergeCell ref="B139:G139"/>
    <mergeCell ref="B140:G140"/>
    <mergeCell ref="B141:G141"/>
    <mergeCell ref="B142:G142"/>
    <mergeCell ref="B143:G143"/>
    <mergeCell ref="B144:G144"/>
    <mergeCell ref="B157:G157"/>
    <mergeCell ref="L158:L160"/>
    <mergeCell ref="H159:I159"/>
    <mergeCell ref="J159:K159"/>
    <mergeCell ref="H160:K160"/>
    <mergeCell ref="B151:G151"/>
    <mergeCell ref="B152:G152"/>
    <mergeCell ref="B153:G153"/>
    <mergeCell ref="B154:G154"/>
    <mergeCell ref="B155:G155"/>
    <mergeCell ref="B156:G156"/>
  </mergeCells>
  <printOptions horizontalCentered="1"/>
  <pageMargins left="0.5905511811023623" right="0.5905511811023623" top="1.3779527559055118" bottom="0.984251968503937" header="0.5118110236220472" footer="0.5118110236220472"/>
  <pageSetup horizontalDpi="600" verticalDpi="600" orientation="portrait" paperSize="8" scale="80" r:id="rId1"/>
  <headerFooter alignWithMargins="0">
    <oddHeader>&amp;C&amp;"Arial,Félkövér"&amp;12
</oddHeader>
    <oddFooter>&amp;L&amp;D&amp;C&amp;P</oddFooter>
  </headerFooter>
  <rowBreaks count="1" manualBreakCount="1">
    <brk id="88" max="11" man="1"/>
  </rowBreaks>
</worksheet>
</file>

<file path=xl/worksheets/sheet14.xml><?xml version="1.0" encoding="utf-8"?>
<worksheet xmlns="http://schemas.openxmlformats.org/spreadsheetml/2006/main" xmlns:r="http://schemas.openxmlformats.org/officeDocument/2006/relationships">
  <dimension ref="A1:E25"/>
  <sheetViews>
    <sheetView view="pageBreakPreview" zoomScaleSheetLayoutView="100" zoomScalePageLayoutView="0" workbookViewId="0" topLeftCell="A1">
      <selection activeCell="E2" sqref="E2"/>
    </sheetView>
  </sheetViews>
  <sheetFormatPr defaultColWidth="9.140625" defaultRowHeight="15"/>
  <cols>
    <col min="1" max="1" width="5.7109375" style="279" customWidth="1"/>
    <col min="2" max="2" width="37.140625" style="279" customWidth="1"/>
    <col min="3" max="3" width="26.7109375" style="279" customWidth="1"/>
    <col min="4" max="5" width="16.140625" style="279" customWidth="1"/>
    <col min="6" max="16384" width="9.140625" style="279" customWidth="1"/>
  </cols>
  <sheetData>
    <row r="1" spans="4:5" ht="15">
      <c r="D1" s="280"/>
      <c r="E1" s="280" t="s">
        <v>1255</v>
      </c>
    </row>
    <row r="2" spans="4:5" ht="15">
      <c r="D2" s="280"/>
      <c r="E2" s="280"/>
    </row>
    <row r="3" spans="4:5" ht="15">
      <c r="D3" s="280"/>
      <c r="E3" s="280"/>
    </row>
    <row r="4" spans="1:5" ht="31.5" customHeight="1">
      <c r="A4" s="441" t="s">
        <v>24</v>
      </c>
      <c r="B4" s="441"/>
      <c r="C4" s="441"/>
      <c r="D4" s="441"/>
      <c r="E4" s="441"/>
    </row>
    <row r="5" spans="1:5" ht="15.75" thickBot="1">
      <c r="A5" s="281"/>
      <c r="B5" s="281"/>
      <c r="C5" s="442" t="s">
        <v>27</v>
      </c>
      <c r="D5" s="442"/>
      <c r="E5" s="442"/>
    </row>
    <row r="6" spans="1:5" ht="16.5" thickBot="1">
      <c r="A6" s="282"/>
      <c r="B6" s="283" t="s">
        <v>28</v>
      </c>
      <c r="C6" s="283" t="s">
        <v>29</v>
      </c>
      <c r="D6" s="284" t="s">
        <v>30</v>
      </c>
      <c r="E6" s="285" t="s">
        <v>31</v>
      </c>
    </row>
    <row r="7" spans="1:5" ht="63.75" thickBot="1">
      <c r="A7" s="286" t="s">
        <v>1184</v>
      </c>
      <c r="B7" s="287" t="s">
        <v>1185</v>
      </c>
      <c r="C7" s="287" t="s">
        <v>1186</v>
      </c>
      <c r="D7" s="286" t="s">
        <v>1187</v>
      </c>
      <c r="E7" s="286" t="s">
        <v>1188</v>
      </c>
    </row>
    <row r="8" spans="1:5" ht="105">
      <c r="A8" s="288" t="s">
        <v>36</v>
      </c>
      <c r="B8" s="289" t="s">
        <v>1189</v>
      </c>
      <c r="C8" s="289" t="s">
        <v>1190</v>
      </c>
      <c r="D8" s="290">
        <v>400</v>
      </c>
      <c r="E8" s="291"/>
    </row>
    <row r="9" spans="1:5" ht="30">
      <c r="A9" s="292" t="s">
        <v>38</v>
      </c>
      <c r="B9" s="293" t="s">
        <v>1191</v>
      </c>
      <c r="C9" s="294" t="s">
        <v>1192</v>
      </c>
      <c r="D9" s="295">
        <v>580</v>
      </c>
      <c r="E9" s="296"/>
    </row>
    <row r="10" spans="1:5" ht="15.75" customHeight="1">
      <c r="A10" s="292" t="s">
        <v>44</v>
      </c>
      <c r="B10" s="293" t="s">
        <v>1193</v>
      </c>
      <c r="C10" s="293" t="s">
        <v>1192</v>
      </c>
      <c r="D10" s="295">
        <v>1500</v>
      </c>
      <c r="E10" s="296"/>
    </row>
    <row r="11" spans="1:5" ht="30">
      <c r="A11" s="292" t="s">
        <v>47</v>
      </c>
      <c r="B11" s="293" t="s">
        <v>1194</v>
      </c>
      <c r="C11" s="293" t="s">
        <v>1195</v>
      </c>
      <c r="D11" s="297">
        <v>1500</v>
      </c>
      <c r="E11" s="296"/>
    </row>
    <row r="12" spans="1:5" ht="15">
      <c r="A12" s="292" t="s">
        <v>50</v>
      </c>
      <c r="B12" s="294" t="s">
        <v>1196</v>
      </c>
      <c r="C12" s="294" t="s">
        <v>1192</v>
      </c>
      <c r="D12" s="295">
        <v>1000</v>
      </c>
      <c r="E12" s="296"/>
    </row>
    <row r="13" spans="1:5" ht="15.75" customHeight="1">
      <c r="A13" s="292" t="s">
        <v>53</v>
      </c>
      <c r="B13" s="294" t="s">
        <v>1197</v>
      </c>
      <c r="C13" s="293" t="s">
        <v>1192</v>
      </c>
      <c r="D13" s="297">
        <v>13185</v>
      </c>
      <c r="E13" s="296"/>
    </row>
    <row r="14" spans="1:5" ht="30">
      <c r="A14" s="292" t="s">
        <v>56</v>
      </c>
      <c r="B14" s="294" t="s">
        <v>1197</v>
      </c>
      <c r="C14" s="293" t="s">
        <v>1198</v>
      </c>
      <c r="D14" s="297">
        <f>'[2]2. melléklet'!CJ62</f>
        <v>234460</v>
      </c>
      <c r="E14" s="296"/>
    </row>
    <row r="15" spans="1:5" ht="30">
      <c r="A15" s="292" t="s">
        <v>59</v>
      </c>
      <c r="B15" s="294" t="s">
        <v>1197</v>
      </c>
      <c r="C15" s="293" t="s">
        <v>1199</v>
      </c>
      <c r="D15" s="297">
        <f>'[2]2. melléklet'!DN62</f>
        <v>36563</v>
      </c>
      <c r="E15" s="296"/>
    </row>
    <row r="16" spans="1:5" ht="15">
      <c r="A16" s="292" t="s">
        <v>62</v>
      </c>
      <c r="B16" s="293" t="s">
        <v>1200</v>
      </c>
      <c r="C16" s="293" t="s">
        <v>1201</v>
      </c>
      <c r="D16" s="297">
        <v>1450</v>
      </c>
      <c r="E16" s="296"/>
    </row>
    <row r="17" spans="1:5" ht="30">
      <c r="A17" s="292" t="s">
        <v>65</v>
      </c>
      <c r="B17" s="293" t="s">
        <v>1202</v>
      </c>
      <c r="C17" s="293" t="s">
        <v>1203</v>
      </c>
      <c r="D17" s="297">
        <f>'[2]2. melléklet'!CX62</f>
        <v>14489</v>
      </c>
      <c r="E17" s="296"/>
    </row>
    <row r="18" spans="1:5" ht="60">
      <c r="A18" s="292" t="s">
        <v>68</v>
      </c>
      <c r="B18" s="293" t="s">
        <v>1202</v>
      </c>
      <c r="C18" s="298" t="s">
        <v>1204</v>
      </c>
      <c r="D18" s="299">
        <f>'[2]2. melléklet'!CY62</f>
        <v>25938</v>
      </c>
      <c r="E18" s="300"/>
    </row>
    <row r="19" spans="1:5" ht="45">
      <c r="A19" s="292" t="s">
        <v>73</v>
      </c>
      <c r="B19" s="293" t="s">
        <v>1202</v>
      </c>
      <c r="C19" s="298" t="s">
        <v>1205</v>
      </c>
      <c r="D19" s="299">
        <f>'[2]2. melléklet'!CZ62</f>
        <v>43423</v>
      </c>
      <c r="E19" s="300"/>
    </row>
    <row r="20" spans="1:5" ht="30">
      <c r="A20" s="292" t="s">
        <v>76</v>
      </c>
      <c r="B20" s="293" t="s">
        <v>1202</v>
      </c>
      <c r="C20" s="298" t="s">
        <v>1206</v>
      </c>
      <c r="D20" s="299">
        <f>'[2]2. melléklet'!DO62</f>
        <v>35499</v>
      </c>
      <c r="E20" s="300"/>
    </row>
    <row r="21" spans="1:5" ht="30">
      <c r="A21" s="292" t="s">
        <v>79</v>
      </c>
      <c r="B21" s="293" t="s">
        <v>1202</v>
      </c>
      <c r="C21" s="298" t="s">
        <v>1207</v>
      </c>
      <c r="D21" s="299">
        <f>'[2]2. melléklet'!DP62</f>
        <v>27352</v>
      </c>
      <c r="E21" s="300"/>
    </row>
    <row r="22" spans="1:5" ht="75">
      <c r="A22" s="292" t="s">
        <v>82</v>
      </c>
      <c r="B22" s="298" t="s">
        <v>1208</v>
      </c>
      <c r="C22" s="298" t="s">
        <v>1152</v>
      </c>
      <c r="D22" s="299"/>
      <c r="E22" s="301">
        <f>'[2]15. melléklet'!E22+'[2]Javaslat_II'!N179</f>
        <v>4888</v>
      </c>
    </row>
    <row r="23" spans="1:5" ht="60">
      <c r="A23" s="292" t="s">
        <v>84</v>
      </c>
      <c r="B23" s="298" t="s">
        <v>1208</v>
      </c>
      <c r="C23" s="298" t="s">
        <v>1153</v>
      </c>
      <c r="D23" s="299"/>
      <c r="E23" s="301">
        <v>159</v>
      </c>
    </row>
    <row r="24" spans="1:5" ht="45.75" thickBot="1">
      <c r="A24" s="292" t="s">
        <v>87</v>
      </c>
      <c r="B24" s="298" t="s">
        <v>1208</v>
      </c>
      <c r="C24" s="298" t="s">
        <v>1209</v>
      </c>
      <c r="D24" s="299">
        <f>'[2]Javaslat_II'!N213</f>
        <v>31</v>
      </c>
      <c r="E24" s="301"/>
    </row>
    <row r="25" spans="1:5" ht="15.75" customHeight="1" thickBot="1">
      <c r="A25" s="302" t="s">
        <v>90</v>
      </c>
      <c r="B25" s="303" t="s">
        <v>1182</v>
      </c>
      <c r="C25" s="304"/>
      <c r="D25" s="305">
        <f>SUM(D8:D24)</f>
        <v>437370</v>
      </c>
      <c r="E25" s="306">
        <f>SUM(E8:E23)</f>
        <v>5047</v>
      </c>
    </row>
  </sheetData>
  <sheetProtection/>
  <mergeCells count="2">
    <mergeCell ref="A4:E4"/>
    <mergeCell ref="C5:E5"/>
  </mergeCells>
  <conditionalFormatting sqref="D25:E25">
    <cfRule type="cellIs" priority="1" dxfId="2" operator="equal" stopIfTrue="1">
      <formula>0</formula>
    </cfRule>
  </conditionalFormatting>
  <printOptions horizontalCentered="1"/>
  <pageMargins left="0.6692913385826772" right="0.6692913385826772" top="1.1023622047244095" bottom="1.1023622047244095" header="0.6692913385826772" footer="0.2755905511811024"/>
  <pageSetup horizontalDpi="600" verticalDpi="600" orientation="portrait" paperSize="8" r:id="rId1"/>
  <headerFooter alignWithMargins="0">
    <oddFooter>&amp;L&amp;D&amp;C&amp;P</oddFooter>
  </headerFooter>
</worksheet>
</file>

<file path=xl/worksheets/sheet15.xml><?xml version="1.0" encoding="utf-8"?>
<worksheet xmlns="http://schemas.openxmlformats.org/spreadsheetml/2006/main" xmlns:r="http://schemas.openxmlformats.org/officeDocument/2006/relationships">
  <dimension ref="A1:E37"/>
  <sheetViews>
    <sheetView view="pageBreakPreview" zoomScaleSheetLayoutView="100" zoomScalePageLayoutView="0" workbookViewId="0" topLeftCell="A1">
      <selection activeCell="E2" sqref="E2"/>
    </sheetView>
  </sheetViews>
  <sheetFormatPr defaultColWidth="9.140625" defaultRowHeight="15"/>
  <cols>
    <col min="1" max="1" width="7.421875" style="279" customWidth="1"/>
    <col min="2" max="2" width="39.140625" style="279" customWidth="1"/>
    <col min="3" max="3" width="26.7109375" style="279" customWidth="1"/>
    <col min="4" max="5" width="16.140625" style="279" customWidth="1"/>
    <col min="6" max="16384" width="9.140625" style="279" customWidth="1"/>
  </cols>
  <sheetData>
    <row r="1" ht="15">
      <c r="E1" s="280" t="s">
        <v>1256</v>
      </c>
    </row>
    <row r="2" ht="15">
      <c r="E2" s="280"/>
    </row>
    <row r="3" ht="15">
      <c r="E3" s="280"/>
    </row>
    <row r="4" spans="1:5" ht="31.5" customHeight="1">
      <c r="A4" s="441" t="s">
        <v>26</v>
      </c>
      <c r="B4" s="441"/>
      <c r="C4" s="441"/>
      <c r="D4" s="441"/>
      <c r="E4" s="441"/>
    </row>
    <row r="5" spans="1:5" ht="15.75" thickBot="1">
      <c r="A5" s="281"/>
      <c r="B5" s="281"/>
      <c r="C5" s="442" t="s">
        <v>27</v>
      </c>
      <c r="D5" s="442"/>
      <c r="E5" s="442"/>
    </row>
    <row r="6" spans="1:5" ht="16.5" thickBot="1">
      <c r="A6" s="282"/>
      <c r="B6" s="283" t="s">
        <v>28</v>
      </c>
      <c r="C6" s="283" t="s">
        <v>29</v>
      </c>
      <c r="D6" s="284" t="s">
        <v>30</v>
      </c>
      <c r="E6" s="285" t="s">
        <v>31</v>
      </c>
    </row>
    <row r="7" spans="1:5" ht="63.75" thickBot="1">
      <c r="A7" s="307" t="s">
        <v>1184</v>
      </c>
      <c r="B7" s="308" t="s">
        <v>1185</v>
      </c>
      <c r="C7" s="308" t="s">
        <v>1186</v>
      </c>
      <c r="D7" s="309" t="s">
        <v>1187</v>
      </c>
      <c r="E7" s="310" t="s">
        <v>1188</v>
      </c>
    </row>
    <row r="8" spans="1:5" ht="15.75" customHeight="1">
      <c r="A8" s="311" t="s">
        <v>36</v>
      </c>
      <c r="B8" s="312" t="s">
        <v>1210</v>
      </c>
      <c r="C8" s="313" t="s">
        <v>1192</v>
      </c>
      <c r="D8" s="314">
        <v>1200</v>
      </c>
      <c r="E8" s="315"/>
    </row>
    <row r="9" spans="1:5" ht="15">
      <c r="A9" s="292" t="s">
        <v>38</v>
      </c>
      <c r="B9" s="294" t="s">
        <v>1211</v>
      </c>
      <c r="C9" s="293" t="s">
        <v>1192</v>
      </c>
      <c r="D9" s="297">
        <f>'[2]16. melléklet_I_mód'!D9+'[2]Javaslat_II'!N329</f>
        <v>12100</v>
      </c>
      <c r="E9" s="296"/>
    </row>
    <row r="10" spans="1:5" ht="30">
      <c r="A10" s="292" t="s">
        <v>44</v>
      </c>
      <c r="B10" s="294" t="s">
        <v>1211</v>
      </c>
      <c r="C10" s="293" t="s">
        <v>1212</v>
      </c>
      <c r="D10" s="297">
        <v>2250</v>
      </c>
      <c r="E10" s="296"/>
    </row>
    <row r="11" spans="1:5" ht="30">
      <c r="A11" s="292" t="s">
        <v>47</v>
      </c>
      <c r="B11" s="293" t="s">
        <v>1213</v>
      </c>
      <c r="C11" s="293" t="s">
        <v>1214</v>
      </c>
      <c r="D11" s="297">
        <v>3500</v>
      </c>
      <c r="E11" s="296"/>
    </row>
    <row r="12" spans="1:5" ht="60">
      <c r="A12" s="292" t="s">
        <v>50</v>
      </c>
      <c r="B12" s="293" t="s">
        <v>1215</v>
      </c>
      <c r="C12" s="293" t="s">
        <v>1157</v>
      </c>
      <c r="D12" s="297"/>
      <c r="E12" s="296">
        <v>1785</v>
      </c>
    </row>
    <row r="13" spans="1:5" ht="30">
      <c r="A13" s="292" t="s">
        <v>53</v>
      </c>
      <c r="B13" s="293" t="s">
        <v>1215</v>
      </c>
      <c r="C13" s="293" t="s">
        <v>1216</v>
      </c>
      <c r="D13" s="297"/>
      <c r="E13" s="296">
        <v>27740</v>
      </c>
    </row>
    <row r="14" spans="1:5" ht="60">
      <c r="A14" s="292" t="s">
        <v>56</v>
      </c>
      <c r="B14" s="293" t="s">
        <v>1215</v>
      </c>
      <c r="C14" s="293" t="s">
        <v>1159</v>
      </c>
      <c r="D14" s="295"/>
      <c r="E14" s="296">
        <v>10000</v>
      </c>
    </row>
    <row r="15" spans="1:5" ht="30">
      <c r="A15" s="292" t="s">
        <v>59</v>
      </c>
      <c r="B15" s="294" t="s">
        <v>1215</v>
      </c>
      <c r="C15" s="293" t="s">
        <v>1217</v>
      </c>
      <c r="D15" s="295">
        <f>'[2]2. melléklet'!BS64</f>
        <v>34000</v>
      </c>
      <c r="E15" s="296"/>
    </row>
    <row r="16" spans="1:5" ht="30">
      <c r="A16" s="292" t="s">
        <v>62</v>
      </c>
      <c r="B16" s="293" t="s">
        <v>1218</v>
      </c>
      <c r="C16" s="293" t="s">
        <v>1219</v>
      </c>
      <c r="D16" s="297">
        <v>4766</v>
      </c>
      <c r="E16" s="296"/>
    </row>
    <row r="17" spans="1:5" ht="30">
      <c r="A17" s="292" t="s">
        <v>65</v>
      </c>
      <c r="B17" s="293" t="s">
        <v>1218</v>
      </c>
      <c r="C17" s="293" t="s">
        <v>1220</v>
      </c>
      <c r="D17" s="297">
        <f>'[2]16. melléklet'!D17+'[2]Javaslat_I'!N66+'[2]Javaslat_II'!N218</f>
        <v>38794</v>
      </c>
      <c r="E17" s="296"/>
    </row>
    <row r="18" spans="1:5" ht="15">
      <c r="A18" s="292" t="s">
        <v>68</v>
      </c>
      <c r="B18" s="294" t="s">
        <v>1221</v>
      </c>
      <c r="C18" s="293" t="s">
        <v>1192</v>
      </c>
      <c r="D18" s="297">
        <v>1200</v>
      </c>
      <c r="E18" s="296"/>
    </row>
    <row r="19" spans="1:5" ht="30">
      <c r="A19" s="292" t="s">
        <v>73</v>
      </c>
      <c r="B19" s="294" t="s">
        <v>1222</v>
      </c>
      <c r="C19" s="293" t="s">
        <v>1223</v>
      </c>
      <c r="D19" s="297"/>
      <c r="E19" s="296">
        <v>42000</v>
      </c>
    </row>
    <row r="20" spans="1:5" ht="45">
      <c r="A20" s="292" t="s">
        <v>76</v>
      </c>
      <c r="B20" s="294" t="s">
        <v>1224</v>
      </c>
      <c r="C20" s="293" t="s">
        <v>1225</v>
      </c>
      <c r="D20" s="297">
        <v>19000</v>
      </c>
      <c r="E20" s="296"/>
    </row>
    <row r="21" spans="1:5" ht="45">
      <c r="A21" s="292" t="s">
        <v>79</v>
      </c>
      <c r="B21" s="294" t="s">
        <v>1224</v>
      </c>
      <c r="C21" s="293" t="s">
        <v>1226</v>
      </c>
      <c r="D21" s="297">
        <v>7000</v>
      </c>
      <c r="E21" s="296"/>
    </row>
    <row r="22" spans="1:5" ht="15">
      <c r="A22" s="316" t="s">
        <v>82</v>
      </c>
      <c r="B22" s="294" t="s">
        <v>1224</v>
      </c>
      <c r="C22" s="298" t="s">
        <v>1227</v>
      </c>
      <c r="D22" s="299">
        <v>2255</v>
      </c>
      <c r="E22" s="300"/>
    </row>
    <row r="23" spans="1:5" ht="45">
      <c r="A23" s="316" t="s">
        <v>84</v>
      </c>
      <c r="B23" s="294" t="s">
        <v>1224</v>
      </c>
      <c r="C23" s="298" t="s">
        <v>1228</v>
      </c>
      <c r="D23" s="299"/>
      <c r="E23" s="300">
        <f>'[2]16. melléklet'!E23+'[2]Javaslat_I'!N77</f>
        <v>1334</v>
      </c>
    </row>
    <row r="24" spans="1:5" ht="15">
      <c r="A24" s="316" t="s">
        <v>87</v>
      </c>
      <c r="B24" s="317" t="s">
        <v>1229</v>
      </c>
      <c r="C24" s="317" t="s">
        <v>1230</v>
      </c>
      <c r="D24" s="318"/>
      <c r="E24" s="300">
        <v>28000</v>
      </c>
    </row>
    <row r="25" spans="1:5" ht="75">
      <c r="A25" s="316" t="s">
        <v>90</v>
      </c>
      <c r="B25" s="317" t="s">
        <v>1229</v>
      </c>
      <c r="C25" s="298" t="s">
        <v>1231</v>
      </c>
      <c r="D25" s="299">
        <v>9100</v>
      </c>
      <c r="E25" s="300"/>
    </row>
    <row r="26" spans="1:5" ht="30">
      <c r="A26" s="316" t="s">
        <v>93</v>
      </c>
      <c r="B26" s="317" t="s">
        <v>1229</v>
      </c>
      <c r="C26" s="298" t="s">
        <v>1232</v>
      </c>
      <c r="D26" s="299">
        <v>7850</v>
      </c>
      <c r="E26" s="300"/>
    </row>
    <row r="27" spans="1:5" ht="30">
      <c r="A27" s="316" t="s">
        <v>96</v>
      </c>
      <c r="B27" s="298" t="s">
        <v>1229</v>
      </c>
      <c r="C27" s="298" t="s">
        <v>1233</v>
      </c>
      <c r="D27" s="299">
        <v>6050</v>
      </c>
      <c r="E27" s="300"/>
    </row>
    <row r="28" spans="1:5" ht="45">
      <c r="A28" s="292" t="s">
        <v>99</v>
      </c>
      <c r="B28" s="294" t="s">
        <v>1229</v>
      </c>
      <c r="C28" s="293" t="s">
        <v>1234</v>
      </c>
      <c r="D28" s="297">
        <v>12000</v>
      </c>
      <c r="E28" s="296"/>
    </row>
    <row r="29" spans="1:5" ht="15">
      <c r="A29" s="319" t="s">
        <v>102</v>
      </c>
      <c r="B29" s="320" t="s">
        <v>1235</v>
      </c>
      <c r="C29" s="321" t="s">
        <v>1192</v>
      </c>
      <c r="D29" s="322">
        <v>19344</v>
      </c>
      <c r="E29" s="323"/>
    </row>
    <row r="30" spans="1:5" ht="15">
      <c r="A30" s="316" t="s">
        <v>105</v>
      </c>
      <c r="B30" s="317" t="s">
        <v>1236</v>
      </c>
      <c r="C30" s="298" t="s">
        <v>1192</v>
      </c>
      <c r="D30" s="299">
        <v>18000</v>
      </c>
      <c r="E30" s="300"/>
    </row>
    <row r="31" spans="1:5" ht="30">
      <c r="A31" s="316" t="s">
        <v>108</v>
      </c>
      <c r="B31" s="317" t="s">
        <v>1237</v>
      </c>
      <c r="C31" s="298" t="s">
        <v>1238</v>
      </c>
      <c r="D31" s="299">
        <v>75782</v>
      </c>
      <c r="E31" s="300"/>
    </row>
    <row r="32" spans="1:5" ht="45.75" thickBot="1">
      <c r="A32" s="324" t="s">
        <v>111</v>
      </c>
      <c r="B32" s="325" t="s">
        <v>1237</v>
      </c>
      <c r="C32" s="326" t="s">
        <v>1239</v>
      </c>
      <c r="D32" s="327">
        <v>8638</v>
      </c>
      <c r="E32" s="328"/>
    </row>
    <row r="33" spans="1:5" ht="45">
      <c r="A33" s="319" t="s">
        <v>114</v>
      </c>
      <c r="B33" s="320" t="s">
        <v>1237</v>
      </c>
      <c r="C33" s="321" t="s">
        <v>1240</v>
      </c>
      <c r="D33" s="322">
        <v>10633</v>
      </c>
      <c r="E33" s="323"/>
    </row>
    <row r="34" spans="1:5" ht="45">
      <c r="A34" s="316" t="s">
        <v>117</v>
      </c>
      <c r="B34" s="317" t="s">
        <v>1241</v>
      </c>
      <c r="C34" s="298" t="s">
        <v>1242</v>
      </c>
      <c r="D34" s="299"/>
      <c r="E34" s="300">
        <v>5490</v>
      </c>
    </row>
    <row r="35" spans="1:5" ht="30">
      <c r="A35" s="316" t="s">
        <v>120</v>
      </c>
      <c r="B35" s="298" t="s">
        <v>1243</v>
      </c>
      <c r="C35" s="298" t="s">
        <v>1192</v>
      </c>
      <c r="D35" s="299">
        <v>8000</v>
      </c>
      <c r="E35" s="300"/>
    </row>
    <row r="36" spans="1:5" ht="30.75" thickBot="1">
      <c r="A36" s="324" t="s">
        <v>123</v>
      </c>
      <c r="B36" s="326" t="s">
        <v>1244</v>
      </c>
      <c r="C36" s="326" t="s">
        <v>1192</v>
      </c>
      <c r="D36" s="329">
        <v>1500</v>
      </c>
      <c r="E36" s="328"/>
    </row>
    <row r="37" spans="1:5" ht="15.75" customHeight="1" thickBot="1">
      <c r="A37" s="302" t="s">
        <v>126</v>
      </c>
      <c r="B37" s="303" t="s">
        <v>1182</v>
      </c>
      <c r="C37" s="304"/>
      <c r="D37" s="330">
        <f>SUM(D8:D36)</f>
        <v>302962</v>
      </c>
      <c r="E37" s="306">
        <f>SUM(E8:E36)</f>
        <v>116349</v>
      </c>
    </row>
  </sheetData>
  <sheetProtection/>
  <mergeCells count="2">
    <mergeCell ref="A4:E4"/>
    <mergeCell ref="C5:E5"/>
  </mergeCells>
  <conditionalFormatting sqref="E37">
    <cfRule type="cellIs" priority="1" dxfId="2" operator="equal" stopIfTrue="1">
      <formula>0</formula>
    </cfRule>
  </conditionalFormatting>
  <printOptions horizontalCentered="1"/>
  <pageMargins left="0.6692913385826772" right="0.6692913385826772" top="1.1023622047244095" bottom="1.1023622047244095" header="0.6692913385826772" footer="0.2755905511811024"/>
  <pageSetup horizontalDpi="600" verticalDpi="600" orientation="portrait" paperSize="8" r:id="rId1"/>
  <headerFooter alignWithMargins="0">
    <oddFooter>&amp;L&amp;D&amp;C&amp;P</oddFooter>
  </headerFooter>
  <rowBreaks count="1" manualBreakCount="1">
    <brk id="32" max="255" man="1"/>
  </rowBreaks>
</worksheet>
</file>

<file path=xl/worksheets/sheet2.xml><?xml version="1.0" encoding="utf-8"?>
<worksheet xmlns="http://schemas.openxmlformats.org/spreadsheetml/2006/main" xmlns:r="http://schemas.openxmlformats.org/officeDocument/2006/relationships">
  <dimension ref="A2:B20"/>
  <sheetViews>
    <sheetView view="pageBreakPreview" zoomScaleSheetLayoutView="100" zoomScalePageLayoutView="0" workbookViewId="0" topLeftCell="A7">
      <selection activeCell="N36" sqref="N36"/>
    </sheetView>
  </sheetViews>
  <sheetFormatPr defaultColWidth="9.140625" defaultRowHeight="15"/>
  <cols>
    <col min="1" max="1" width="19.8515625" style="1" customWidth="1"/>
    <col min="2" max="2" width="110.57421875" style="1" customWidth="1"/>
    <col min="3" max="16384" width="9.140625" style="1" customWidth="1"/>
  </cols>
  <sheetData>
    <row r="2" spans="1:2" ht="12.75">
      <c r="A2" s="2"/>
      <c r="B2" s="2"/>
    </row>
    <row r="3" spans="1:2" ht="18">
      <c r="A3" s="331" t="s">
        <v>0</v>
      </c>
      <c r="B3" s="331"/>
    </row>
    <row r="4" spans="1:2" ht="12.75">
      <c r="A4" s="2"/>
      <c r="B4" s="2"/>
    </row>
    <row r="5" spans="1:2" ht="12.75">
      <c r="A5" s="2"/>
      <c r="B5" s="2"/>
    </row>
    <row r="6" spans="1:2" ht="12.75">
      <c r="A6" s="2"/>
      <c r="B6" s="2"/>
    </row>
    <row r="7" spans="1:2" ht="12.75">
      <c r="A7" s="2"/>
      <c r="B7" s="2"/>
    </row>
    <row r="8" spans="1:2" ht="33" customHeight="1">
      <c r="A8" s="3" t="s">
        <v>1</v>
      </c>
      <c r="B8" s="4" t="s">
        <v>2</v>
      </c>
    </row>
    <row r="9" spans="1:2" ht="33" customHeight="1">
      <c r="A9" s="3" t="s">
        <v>3</v>
      </c>
      <c r="B9" s="4" t="s">
        <v>4</v>
      </c>
    </row>
    <row r="10" spans="1:2" ht="33" customHeight="1">
      <c r="A10" s="3" t="s">
        <v>5</v>
      </c>
      <c r="B10" s="4" t="s">
        <v>6</v>
      </c>
    </row>
    <row r="11" spans="1:2" ht="33" customHeight="1">
      <c r="A11" s="3" t="s">
        <v>7</v>
      </c>
      <c r="B11" s="4" t="s">
        <v>8</v>
      </c>
    </row>
    <row r="12" spans="1:2" ht="33" customHeight="1">
      <c r="A12" s="3" t="s">
        <v>9</v>
      </c>
      <c r="B12" s="4" t="s">
        <v>10</v>
      </c>
    </row>
    <row r="13" spans="1:2" ht="33" customHeight="1">
      <c r="A13" s="3" t="s">
        <v>11</v>
      </c>
      <c r="B13" s="4" t="s">
        <v>12</v>
      </c>
    </row>
    <row r="14" spans="1:2" ht="33" customHeight="1">
      <c r="A14" s="3" t="s">
        <v>13</v>
      </c>
      <c r="B14" s="4" t="s">
        <v>14</v>
      </c>
    </row>
    <row r="15" spans="1:2" ht="33" customHeight="1">
      <c r="A15" s="3" t="s">
        <v>15</v>
      </c>
      <c r="B15" s="4" t="s">
        <v>16</v>
      </c>
    </row>
    <row r="16" spans="1:2" ht="33" customHeight="1">
      <c r="A16" s="3" t="s">
        <v>17</v>
      </c>
      <c r="B16" s="4" t="s">
        <v>18</v>
      </c>
    </row>
    <row r="17" spans="1:2" ht="33" customHeight="1">
      <c r="A17" s="3" t="s">
        <v>19</v>
      </c>
      <c r="B17" s="4" t="s">
        <v>20</v>
      </c>
    </row>
    <row r="18" spans="1:2" ht="60">
      <c r="A18" s="3" t="s">
        <v>21</v>
      </c>
      <c r="B18" s="4" t="s">
        <v>22</v>
      </c>
    </row>
    <row r="19" spans="1:2" ht="30" customHeight="1">
      <c r="A19" s="3" t="s">
        <v>23</v>
      </c>
      <c r="B19" s="4" t="s">
        <v>24</v>
      </c>
    </row>
    <row r="20" spans="1:2" ht="30" customHeight="1">
      <c r="A20" s="3" t="s">
        <v>25</v>
      </c>
      <c r="B20" s="4" t="s">
        <v>26</v>
      </c>
    </row>
  </sheetData>
  <sheetProtection/>
  <mergeCells count="1">
    <mergeCell ref="A3:B3"/>
  </mergeCells>
  <printOptions horizontalCentered="1"/>
  <pageMargins left="0.7086614173228347" right="0.7086614173228347" top="0.7480314960629921" bottom="0.7480314960629921" header="0.31496062992125984" footer="0.31496062992125984"/>
  <pageSetup horizontalDpi="600" verticalDpi="600" orientation="portrait" paperSize="8" r:id="rId1"/>
  <headerFooter>
    <oddFooter>&amp;L&amp;D&amp;C&amp;P</oddFooter>
  </headerFooter>
</worksheet>
</file>

<file path=xl/worksheets/sheet3.xml><?xml version="1.0" encoding="utf-8"?>
<worksheet xmlns="http://schemas.openxmlformats.org/spreadsheetml/2006/main" xmlns:r="http://schemas.openxmlformats.org/officeDocument/2006/relationships">
  <dimension ref="A1:L105"/>
  <sheetViews>
    <sheetView tabSelected="1" view="pageBreakPreview" zoomScaleSheetLayoutView="100" zoomScalePageLayoutView="0" workbookViewId="0" topLeftCell="A1">
      <selection activeCell="A4" sqref="A4:IV105"/>
    </sheetView>
  </sheetViews>
  <sheetFormatPr defaultColWidth="9.140625" defaultRowHeight="15"/>
  <cols>
    <col min="1" max="1" width="4.421875" style="5" customWidth="1"/>
    <col min="2" max="2" width="4.140625" style="6" customWidth="1"/>
    <col min="3" max="3" width="5.7109375" style="6" customWidth="1"/>
    <col min="4" max="5" width="8.7109375" style="6" customWidth="1"/>
    <col min="6" max="7" width="10.7109375" style="6" customWidth="1"/>
    <col min="8" max="8" width="78.7109375" style="6" customWidth="1"/>
    <col min="9" max="12" width="20.7109375" style="6" customWidth="1"/>
    <col min="13" max="16384" width="9.140625" style="6" customWidth="1"/>
  </cols>
  <sheetData>
    <row r="1" ht="15" customHeight="1">
      <c r="L1" s="7" t="s">
        <v>1245</v>
      </c>
    </row>
    <row r="2" ht="15" customHeight="1"/>
    <row r="3" ht="15" customHeight="1" thickBot="1">
      <c r="L3" s="7" t="s">
        <v>27</v>
      </c>
    </row>
    <row r="4" spans="1:12" s="10" customFormat="1" ht="15" customHeight="1" thickBot="1">
      <c r="A4" s="8"/>
      <c r="B4" s="9" t="s">
        <v>28</v>
      </c>
      <c r="C4" s="9" t="s">
        <v>29</v>
      </c>
      <c r="D4" s="9" t="s">
        <v>30</v>
      </c>
      <c r="E4" s="354" t="s">
        <v>31</v>
      </c>
      <c r="F4" s="355"/>
      <c r="G4" s="355"/>
      <c r="H4" s="356"/>
      <c r="I4" s="9" t="s">
        <v>32</v>
      </c>
      <c r="J4" s="9" t="s">
        <v>33</v>
      </c>
      <c r="K4" s="9" t="s">
        <v>34</v>
      </c>
      <c r="L4" s="9" t="s">
        <v>35</v>
      </c>
    </row>
    <row r="5" spans="1:12" ht="30" customHeight="1" thickBot="1">
      <c r="A5" s="8" t="s">
        <v>36</v>
      </c>
      <c r="B5" s="357" t="s">
        <v>37</v>
      </c>
      <c r="C5" s="358"/>
      <c r="D5" s="358"/>
      <c r="E5" s="358"/>
      <c r="F5" s="358"/>
      <c r="G5" s="358"/>
      <c r="H5" s="358"/>
      <c r="I5" s="358"/>
      <c r="J5" s="358"/>
      <c r="K5" s="358"/>
      <c r="L5" s="359"/>
    </row>
    <row r="6" spans="1:12" ht="60" customHeight="1" thickBot="1">
      <c r="A6" s="8" t="s">
        <v>38</v>
      </c>
      <c r="B6" s="353" t="s">
        <v>39</v>
      </c>
      <c r="C6" s="353"/>
      <c r="D6" s="353"/>
      <c r="E6" s="353"/>
      <c r="F6" s="353"/>
      <c r="G6" s="353"/>
      <c r="H6" s="353"/>
      <c r="I6" s="11" t="s">
        <v>40</v>
      </c>
      <c r="J6" s="11" t="s">
        <v>41</v>
      </c>
      <c r="K6" s="11" t="s">
        <v>42</v>
      </c>
      <c r="L6" s="11" t="s">
        <v>43</v>
      </c>
    </row>
    <row r="7" spans="1:12" s="17" customFormat="1" ht="15" customHeight="1" thickBot="1">
      <c r="A7" s="8" t="s">
        <v>44</v>
      </c>
      <c r="B7" s="12" t="s">
        <v>45</v>
      </c>
      <c r="C7" s="13" t="s">
        <v>46</v>
      </c>
      <c r="D7" s="14"/>
      <c r="E7" s="14"/>
      <c r="F7" s="14"/>
      <c r="G7" s="14"/>
      <c r="H7" s="14"/>
      <c r="I7" s="15">
        <f>'2. melléklet_II_mód'!DU7</f>
        <v>3137587</v>
      </c>
      <c r="J7" s="16">
        <f>'3. melléklet_II_mód'!AA7</f>
        <v>13449</v>
      </c>
      <c r="K7" s="16">
        <f>'4. melléklet_II_mód'!T7+'5. melléklet_II_mód'!T7+'6. melléklet_II_mód'!S7+'7. melléklet_II_mód'!M7+'8. melléklet_II_mód'!P7</f>
        <v>258724</v>
      </c>
      <c r="L7" s="16">
        <f>SUM(I7:K7)</f>
        <v>3409760</v>
      </c>
    </row>
    <row r="8" spans="1:12" s="17" customFormat="1" ht="15" customHeight="1" thickBot="1">
      <c r="A8" s="8" t="s">
        <v>47</v>
      </c>
      <c r="B8" s="18"/>
      <c r="C8" s="19" t="s">
        <v>48</v>
      </c>
      <c r="D8" s="20" t="s">
        <v>49</v>
      </c>
      <c r="E8" s="21"/>
      <c r="F8" s="21"/>
      <c r="G8" s="21"/>
      <c r="H8" s="21"/>
      <c r="I8" s="22">
        <f>'2. melléklet_II_mód'!DU8</f>
        <v>887419</v>
      </c>
      <c r="J8" s="23">
        <f>'3. melléklet_II_mód'!AA8</f>
        <v>6384</v>
      </c>
      <c r="K8" s="23">
        <f>'4. melléklet_II_mód'!T8+'5. melléklet_II_mód'!T8+'6. melléklet_II_mód'!S8+'7. melléklet_II_mód'!M8+'8. melléklet_II_mód'!P8</f>
        <v>0</v>
      </c>
      <c r="L8" s="23">
        <f aca="true" t="shared" si="0" ref="L8:L51">SUM(I8:K8)</f>
        <v>893803</v>
      </c>
    </row>
    <row r="9" spans="1:12" s="29" customFormat="1" ht="15" customHeight="1" thickBot="1">
      <c r="A9" s="8" t="s">
        <v>50</v>
      </c>
      <c r="B9" s="24"/>
      <c r="C9" s="25"/>
      <c r="D9" s="26" t="s">
        <v>51</v>
      </c>
      <c r="E9" s="363" t="s">
        <v>52</v>
      </c>
      <c r="F9" s="363"/>
      <c r="G9" s="363"/>
      <c r="H9" s="364"/>
      <c r="I9" s="27">
        <f>'2. melléklet_II_mód'!DU9</f>
        <v>655547</v>
      </c>
      <c r="J9" s="28">
        <f>'3. melléklet_II_mód'!AA9</f>
        <v>0</v>
      </c>
      <c r="K9" s="28">
        <f>'4. melléklet_II_mód'!T9+'5. melléklet_II_mód'!T9+'6. melléklet_II_mód'!S9+'7. melléklet_II_mód'!M9+'8. melléklet_II_mód'!P9</f>
        <v>0</v>
      </c>
      <c r="L9" s="28">
        <f t="shared" si="0"/>
        <v>655547</v>
      </c>
    </row>
    <row r="10" spans="1:12" s="29" customFormat="1" ht="15" customHeight="1" thickBot="1">
      <c r="A10" s="8" t="s">
        <v>53</v>
      </c>
      <c r="B10" s="24"/>
      <c r="C10" s="25"/>
      <c r="D10" s="30" t="s">
        <v>54</v>
      </c>
      <c r="E10" s="31" t="s">
        <v>55</v>
      </c>
      <c r="F10" s="32"/>
      <c r="G10" s="32"/>
      <c r="H10" s="32"/>
      <c r="I10" s="27">
        <f>'2. melléklet_II_mód'!DU10</f>
        <v>67025</v>
      </c>
      <c r="J10" s="28">
        <f>'3. melléklet_II_mód'!AA10</f>
        <v>0</v>
      </c>
      <c r="K10" s="28">
        <f>'4. melléklet_II_mód'!T10+'5. melléklet_II_mód'!T10+'6. melléklet_II_mód'!S10+'7. melléklet_II_mód'!M10+'8. melléklet_II_mód'!P10</f>
        <v>0</v>
      </c>
      <c r="L10" s="28">
        <f t="shared" si="0"/>
        <v>67025</v>
      </c>
    </row>
    <row r="11" spans="1:12" s="29" customFormat="1" ht="15" customHeight="1" thickBot="1">
      <c r="A11" s="8" t="s">
        <v>56</v>
      </c>
      <c r="B11" s="24"/>
      <c r="C11" s="25"/>
      <c r="D11" s="26" t="s">
        <v>57</v>
      </c>
      <c r="E11" s="33" t="s">
        <v>58</v>
      </c>
      <c r="F11" s="34"/>
      <c r="G11" s="34"/>
      <c r="H11" s="33"/>
      <c r="I11" s="27">
        <f>'2. melléklet_II_mód'!DU11</f>
        <v>164847</v>
      </c>
      <c r="J11" s="28">
        <f>'3. melléklet_II_mód'!AA11</f>
        <v>6384</v>
      </c>
      <c r="K11" s="28">
        <f>'4. melléklet_II_mód'!T11+'5. melléklet_II_mód'!T11+'6. melléklet_II_mód'!S11+'7. melléklet_II_mód'!M11+'8. melléklet_II_mód'!P11</f>
        <v>0</v>
      </c>
      <c r="L11" s="28">
        <f t="shared" si="0"/>
        <v>171231</v>
      </c>
    </row>
    <row r="12" spans="1:12" s="17" customFormat="1" ht="15" customHeight="1" thickBot="1">
      <c r="A12" s="8" t="s">
        <v>59</v>
      </c>
      <c r="B12" s="18"/>
      <c r="C12" s="19" t="s">
        <v>60</v>
      </c>
      <c r="D12" s="35" t="s">
        <v>61</v>
      </c>
      <c r="E12" s="36"/>
      <c r="F12" s="36"/>
      <c r="G12" s="36"/>
      <c r="H12" s="36"/>
      <c r="I12" s="37">
        <f>'2. melléklet_II_mód'!DU12</f>
        <v>2098520</v>
      </c>
      <c r="J12" s="38">
        <f>'3. melléklet_II_mód'!AA12</f>
        <v>100</v>
      </c>
      <c r="K12" s="38">
        <f>'4. melléklet_II_mód'!T12+'5. melléklet_II_mód'!T12+'6. melléklet_II_mód'!S12+'7. melléklet_II_mód'!M12+'8. melléklet_II_mód'!P12</f>
        <v>0</v>
      </c>
      <c r="L12" s="38">
        <f t="shared" si="0"/>
        <v>2098620</v>
      </c>
    </row>
    <row r="13" spans="1:12" s="43" customFormat="1" ht="15" customHeight="1" thickBot="1">
      <c r="A13" s="8" t="s">
        <v>62</v>
      </c>
      <c r="B13" s="39"/>
      <c r="C13" s="40"/>
      <c r="D13" s="41" t="s">
        <v>63</v>
      </c>
      <c r="E13" s="33" t="s">
        <v>64</v>
      </c>
      <c r="F13" s="42"/>
      <c r="G13" s="42"/>
      <c r="H13" s="42"/>
      <c r="I13" s="27">
        <f>'2. melléklet_II_mód'!DU13</f>
        <v>2000</v>
      </c>
      <c r="J13" s="28">
        <f>'3. melléklet_II_mód'!AA13</f>
        <v>0</v>
      </c>
      <c r="K13" s="28">
        <f>'4. melléklet_II_mód'!T13+'5. melléklet_II_mód'!T13+'6. melléklet_II_mód'!S13+'7. melléklet_II_mód'!M13+'8. melléklet_II_mód'!P13</f>
        <v>0</v>
      </c>
      <c r="L13" s="28">
        <f t="shared" si="0"/>
        <v>2000</v>
      </c>
    </row>
    <row r="14" spans="1:12" s="43" customFormat="1" ht="15" customHeight="1" thickBot="1">
      <c r="A14" s="8" t="s">
        <v>65</v>
      </c>
      <c r="B14" s="39"/>
      <c r="C14" s="40"/>
      <c r="D14" s="26" t="s">
        <v>66</v>
      </c>
      <c r="E14" s="33" t="s">
        <v>67</v>
      </c>
      <c r="F14" s="42"/>
      <c r="G14" s="42"/>
      <c r="H14" s="42"/>
      <c r="I14" s="27">
        <f>'2. melléklet_II_mód'!DU14</f>
        <v>18600</v>
      </c>
      <c r="J14" s="28">
        <f>'3. melléklet_II_mód'!AA14</f>
        <v>0</v>
      </c>
      <c r="K14" s="28">
        <f>'4. melléklet_II_mód'!T14+'5. melléklet_II_mód'!T14+'6. melléklet_II_mód'!S14+'7. melléklet_II_mód'!M14+'8. melléklet_II_mód'!P14</f>
        <v>0</v>
      </c>
      <c r="L14" s="28">
        <f t="shared" si="0"/>
        <v>18600</v>
      </c>
    </row>
    <row r="15" spans="1:12" s="43" customFormat="1" ht="15" customHeight="1" thickBot="1">
      <c r="A15" s="8" t="s">
        <v>68</v>
      </c>
      <c r="B15" s="39"/>
      <c r="C15" s="40"/>
      <c r="D15" s="26" t="s">
        <v>69</v>
      </c>
      <c r="E15" s="33" t="s">
        <v>70</v>
      </c>
      <c r="F15" s="42"/>
      <c r="G15" s="42"/>
      <c r="H15" s="42"/>
      <c r="I15" s="27">
        <f>'2. melléklet_II_mód'!DU15</f>
        <v>2020000</v>
      </c>
      <c r="J15" s="28">
        <f>'3. melléklet_II_mód'!AA15</f>
        <v>0</v>
      </c>
      <c r="K15" s="28">
        <f>'4. melléklet_II_mód'!T15+'5. melléklet_II_mód'!T15+'6. melléklet_II_mód'!S15+'7. melléklet_II_mód'!M15+'8. melléklet_II_mód'!P15</f>
        <v>0</v>
      </c>
      <c r="L15" s="28">
        <f t="shared" si="0"/>
        <v>2020000</v>
      </c>
    </row>
    <row r="16" spans="1:12" s="43" customFormat="1" ht="15" customHeight="1" thickBot="1">
      <c r="A16" s="8"/>
      <c r="B16" s="39"/>
      <c r="C16" s="40"/>
      <c r="D16" s="26" t="s">
        <v>71</v>
      </c>
      <c r="E16" s="33" t="s">
        <v>72</v>
      </c>
      <c r="F16" s="42"/>
      <c r="G16" s="42"/>
      <c r="H16" s="42"/>
      <c r="I16" s="27">
        <f>'2. melléklet_II_mód'!DU16</f>
        <v>20</v>
      </c>
      <c r="J16" s="28">
        <f>'3. melléklet_II_mód'!AA16</f>
        <v>0</v>
      </c>
      <c r="K16" s="28">
        <f>'4. melléklet_II_mód'!T16+'5. melléklet_II_mód'!T16+'6. melléklet_II_mód'!S16+'7. melléklet_II_mód'!M16+'8. melléklet_II_mód'!P16</f>
        <v>0</v>
      </c>
      <c r="L16" s="28">
        <f t="shared" si="0"/>
        <v>20</v>
      </c>
    </row>
    <row r="17" spans="1:12" s="43" customFormat="1" ht="15" customHeight="1" thickBot="1">
      <c r="A17" s="8" t="s">
        <v>73</v>
      </c>
      <c r="B17" s="39"/>
      <c r="C17" s="40"/>
      <c r="D17" s="26" t="s">
        <v>74</v>
      </c>
      <c r="E17" s="33" t="s">
        <v>75</v>
      </c>
      <c r="F17" s="42"/>
      <c r="G17" s="42"/>
      <c r="H17" s="42"/>
      <c r="I17" s="27">
        <f>'2. melléklet_II_mód'!DU17</f>
        <v>48000</v>
      </c>
      <c r="J17" s="28">
        <f>'3. melléklet_II_mód'!AA17</f>
        <v>0</v>
      </c>
      <c r="K17" s="28">
        <f>'4. melléklet_II_mód'!T17+'5. melléklet_II_mód'!T17+'6. melléklet_II_mód'!S17+'7. melléklet_II_mód'!M17+'8. melléklet_II_mód'!P17</f>
        <v>0</v>
      </c>
      <c r="L17" s="28">
        <f t="shared" si="0"/>
        <v>48000</v>
      </c>
    </row>
    <row r="18" spans="1:12" s="43" customFormat="1" ht="15" customHeight="1" thickBot="1">
      <c r="A18" s="8" t="s">
        <v>76</v>
      </c>
      <c r="B18" s="39"/>
      <c r="C18" s="40"/>
      <c r="D18" s="26" t="s">
        <v>77</v>
      </c>
      <c r="E18" s="33" t="s">
        <v>78</v>
      </c>
      <c r="F18" s="42"/>
      <c r="G18" s="42"/>
      <c r="H18" s="42"/>
      <c r="I18" s="27">
        <f>'2. melléklet_II_mód'!DU18</f>
        <v>7500</v>
      </c>
      <c r="J18" s="28">
        <f>'3. melléklet_II_mód'!AA18</f>
        <v>0</v>
      </c>
      <c r="K18" s="28">
        <f>'4. melléklet_II_mód'!T18+'5. melléklet_II_mód'!T18+'6. melléklet_II_mód'!S18+'7. melléklet_II_mód'!M18+'8. melléklet_II_mód'!P18</f>
        <v>0</v>
      </c>
      <c r="L18" s="28">
        <f t="shared" si="0"/>
        <v>7500</v>
      </c>
    </row>
    <row r="19" spans="1:12" s="43" customFormat="1" ht="15" customHeight="1" thickBot="1">
      <c r="A19" s="8" t="s">
        <v>79</v>
      </c>
      <c r="B19" s="39"/>
      <c r="C19" s="40"/>
      <c r="D19" s="44" t="s">
        <v>80</v>
      </c>
      <c r="E19" s="33" t="s">
        <v>81</v>
      </c>
      <c r="F19" s="42"/>
      <c r="G19" s="42"/>
      <c r="H19" s="42"/>
      <c r="I19" s="27">
        <f>'2. melléklet_II_mód'!DU19</f>
        <v>2400</v>
      </c>
      <c r="J19" s="28">
        <f>'3. melléklet_II_mód'!AA19</f>
        <v>100</v>
      </c>
      <c r="K19" s="28">
        <f>'4. melléklet_II_mód'!T19+'5. melléklet_II_mód'!T19+'6. melléklet_II_mód'!S19+'7. melléklet_II_mód'!M19+'8. melléklet_II_mód'!P19</f>
        <v>0</v>
      </c>
      <c r="L19" s="28">
        <f t="shared" si="0"/>
        <v>2500</v>
      </c>
    </row>
    <row r="20" spans="1:12" s="17" customFormat="1" ht="15" customHeight="1" thickBot="1">
      <c r="A20" s="8" t="s">
        <v>82</v>
      </c>
      <c r="B20" s="18"/>
      <c r="C20" s="19" t="s">
        <v>83</v>
      </c>
      <c r="D20" s="35" t="s">
        <v>46</v>
      </c>
      <c r="E20" s="36"/>
      <c r="F20" s="36"/>
      <c r="G20" s="36"/>
      <c r="H20" s="36"/>
      <c r="I20" s="37">
        <f>'2. melléklet_II_mód'!DU20</f>
        <v>146512</v>
      </c>
      <c r="J20" s="38">
        <f>'3. melléklet_II_mód'!AA20</f>
        <v>6965</v>
      </c>
      <c r="K20" s="38">
        <f>'4. melléklet_II_mód'!T20+'5. melléklet_II_mód'!T20+'6. melléklet_II_mód'!S20+'7. melléklet_II_mód'!M20+'8. melléklet_II_mód'!P20</f>
        <v>258724</v>
      </c>
      <c r="L20" s="38">
        <f t="shared" si="0"/>
        <v>412201</v>
      </c>
    </row>
    <row r="21" spans="1:12" s="29" customFormat="1" ht="15" customHeight="1" thickBot="1">
      <c r="A21" s="8" t="s">
        <v>84</v>
      </c>
      <c r="B21" s="24"/>
      <c r="C21" s="25"/>
      <c r="D21" s="30" t="s">
        <v>85</v>
      </c>
      <c r="E21" s="33" t="s">
        <v>86</v>
      </c>
      <c r="F21" s="33"/>
      <c r="G21" s="33"/>
      <c r="H21" s="45"/>
      <c r="I21" s="27">
        <f>'2. melléklet_II_mód'!DU21</f>
        <v>236</v>
      </c>
      <c r="J21" s="28">
        <f>'3. melléklet_II_mód'!AA21</f>
        <v>0</v>
      </c>
      <c r="K21" s="28">
        <f>'4. melléklet_II_mód'!T21+'5. melléklet_II_mód'!T21+'6. melléklet_II_mód'!S21+'7. melléklet_II_mód'!M21+'8. melléklet_II_mód'!P21</f>
        <v>0</v>
      </c>
      <c r="L21" s="28">
        <f t="shared" si="0"/>
        <v>236</v>
      </c>
    </row>
    <row r="22" spans="1:12" s="29" customFormat="1" ht="15" customHeight="1" thickBot="1">
      <c r="A22" s="8" t="s">
        <v>87</v>
      </c>
      <c r="B22" s="24"/>
      <c r="C22" s="25"/>
      <c r="D22" s="30" t="s">
        <v>88</v>
      </c>
      <c r="E22" s="33" t="s">
        <v>89</v>
      </c>
      <c r="F22" s="33"/>
      <c r="G22" s="33"/>
      <c r="H22" s="45"/>
      <c r="I22" s="27">
        <f>'2. melléklet_II_mód'!DU22</f>
        <v>24556</v>
      </c>
      <c r="J22" s="28">
        <f>'3. melléklet_II_mód'!AA22</f>
        <v>1827</v>
      </c>
      <c r="K22" s="28">
        <f>'4. melléklet_II_mód'!T22+'5. melléklet_II_mód'!T22+'6. melléklet_II_mód'!S22+'7. melléklet_II_mód'!M22+'8. melléklet_II_mód'!P22</f>
        <v>103706</v>
      </c>
      <c r="L22" s="28">
        <f t="shared" si="0"/>
        <v>130089</v>
      </c>
    </row>
    <row r="23" spans="1:12" s="29" customFormat="1" ht="15" customHeight="1" thickBot="1">
      <c r="A23" s="8" t="s">
        <v>90</v>
      </c>
      <c r="B23" s="24"/>
      <c r="C23" s="25"/>
      <c r="D23" s="30" t="s">
        <v>91</v>
      </c>
      <c r="E23" s="45" t="s">
        <v>92</v>
      </c>
      <c r="F23" s="45"/>
      <c r="G23" s="45"/>
      <c r="H23" s="45"/>
      <c r="I23" s="27">
        <f>'2. melléklet_II_mód'!DU23</f>
        <v>2125</v>
      </c>
      <c r="J23" s="28">
        <f>'3. melléklet_II_mód'!AA23</f>
        <v>3734</v>
      </c>
      <c r="K23" s="28">
        <f>'4. melléklet_II_mód'!T23+'5. melléklet_II_mód'!T23+'6. melléklet_II_mód'!S23+'7. melléklet_II_mód'!M23+'8. melléklet_II_mód'!P23</f>
        <v>22744</v>
      </c>
      <c r="L23" s="28">
        <f t="shared" si="0"/>
        <v>28603</v>
      </c>
    </row>
    <row r="24" spans="1:12" s="29" customFormat="1" ht="15" customHeight="1" thickBot="1">
      <c r="A24" s="8" t="s">
        <v>93</v>
      </c>
      <c r="B24" s="24"/>
      <c r="C24" s="25"/>
      <c r="D24" s="30" t="s">
        <v>94</v>
      </c>
      <c r="E24" s="45" t="s">
        <v>95</v>
      </c>
      <c r="F24" s="33"/>
      <c r="G24" s="33"/>
      <c r="H24" s="33"/>
      <c r="I24" s="27">
        <f>'2. melléklet_II_mód'!DU24</f>
        <v>65778</v>
      </c>
      <c r="J24" s="28">
        <f>'3. melléklet_II_mód'!AA24</f>
        <v>0</v>
      </c>
      <c r="K24" s="28">
        <f>'4. melléklet_II_mód'!T24+'5. melléklet_II_mód'!T24+'6. melléklet_II_mód'!S24+'7. melléklet_II_mód'!M24+'8. melléklet_II_mód'!P24</f>
        <v>0</v>
      </c>
      <c r="L24" s="28">
        <f t="shared" si="0"/>
        <v>65778</v>
      </c>
    </row>
    <row r="25" spans="1:12" s="29" customFormat="1" ht="15" customHeight="1" thickBot="1">
      <c r="A25" s="8" t="s">
        <v>96</v>
      </c>
      <c r="B25" s="24"/>
      <c r="C25" s="25"/>
      <c r="D25" s="30" t="s">
        <v>97</v>
      </c>
      <c r="E25" s="45" t="s">
        <v>98</v>
      </c>
      <c r="F25" s="33"/>
      <c r="G25" s="33"/>
      <c r="H25" s="33"/>
      <c r="I25" s="27">
        <f>'2. melléklet_II_mód'!DU25</f>
        <v>0</v>
      </c>
      <c r="J25" s="28">
        <f>'3. melléklet_II_mód'!AA25</f>
        <v>0</v>
      </c>
      <c r="K25" s="28">
        <f>'4. melléklet_II_mód'!T25+'5. melléklet_II_mód'!T25+'6. melléklet_II_mód'!S25+'7. melléklet_II_mód'!M25+'8. melléklet_II_mód'!P25</f>
        <v>77165</v>
      </c>
      <c r="L25" s="28">
        <f t="shared" si="0"/>
        <v>77165</v>
      </c>
    </row>
    <row r="26" spans="1:12" s="29" customFormat="1" ht="15" customHeight="1" thickBot="1">
      <c r="A26" s="8" t="s">
        <v>99</v>
      </c>
      <c r="B26" s="24"/>
      <c r="C26" s="25"/>
      <c r="D26" s="30" t="s">
        <v>100</v>
      </c>
      <c r="E26" s="45" t="s">
        <v>101</v>
      </c>
      <c r="F26" s="33"/>
      <c r="G26" s="33"/>
      <c r="H26" s="33"/>
      <c r="I26" s="27">
        <f>'2. melléklet_II_mód'!DU26</f>
        <v>33543</v>
      </c>
      <c r="J26" s="28">
        <f>'3. melléklet_II_mód'!AA26</f>
        <v>1339</v>
      </c>
      <c r="K26" s="28">
        <f>'4. melléklet_II_mód'!T26+'5. melléklet_II_mód'!T26+'6. melléklet_II_mód'!S26+'7. melléklet_II_mód'!M26+'8. melléklet_II_mód'!P26</f>
        <v>54249</v>
      </c>
      <c r="L26" s="28">
        <f t="shared" si="0"/>
        <v>89131</v>
      </c>
    </row>
    <row r="27" spans="1:12" s="29" customFormat="1" ht="15" customHeight="1" thickBot="1">
      <c r="A27" s="8" t="s">
        <v>102</v>
      </c>
      <c r="B27" s="24"/>
      <c r="C27" s="25"/>
      <c r="D27" s="30" t="s">
        <v>103</v>
      </c>
      <c r="E27" s="45" t="s">
        <v>104</v>
      </c>
      <c r="F27" s="33"/>
      <c r="G27" s="33"/>
      <c r="H27" s="33"/>
      <c r="I27" s="27">
        <f>'2. melléklet_II_mód'!DU27</f>
        <v>4050</v>
      </c>
      <c r="J27" s="28">
        <f>'3. melléklet_II_mód'!AA27</f>
        <v>0</v>
      </c>
      <c r="K27" s="28">
        <f>'4. melléklet_II_mód'!T27+'5. melléklet_II_mód'!T27+'6. melléklet_II_mód'!S27+'7. melléklet_II_mód'!M27+'8. melléklet_II_mód'!P27</f>
        <v>860</v>
      </c>
      <c r="L27" s="28">
        <f t="shared" si="0"/>
        <v>4910</v>
      </c>
    </row>
    <row r="28" spans="1:12" s="29" customFormat="1" ht="15" customHeight="1" thickBot="1">
      <c r="A28" s="8" t="s">
        <v>105</v>
      </c>
      <c r="B28" s="24"/>
      <c r="C28" s="25"/>
      <c r="D28" s="30" t="s">
        <v>106</v>
      </c>
      <c r="E28" s="45" t="s">
        <v>107</v>
      </c>
      <c r="F28" s="33"/>
      <c r="G28" s="33"/>
      <c r="H28" s="33"/>
      <c r="I28" s="27">
        <f>'2. melléklet_II_mód'!DU28</f>
        <v>15000</v>
      </c>
      <c r="J28" s="28">
        <f>'3. melléklet_II_mód'!AA28</f>
        <v>35</v>
      </c>
      <c r="K28" s="28">
        <f>'4. melléklet_II_mód'!T28+'5. melléklet_II_mód'!T28+'6. melléklet_II_mód'!S28+'7. melléklet_II_mód'!M28+'8. melléklet_II_mód'!P28</f>
        <v>0</v>
      </c>
      <c r="L28" s="28">
        <f t="shared" si="0"/>
        <v>15035</v>
      </c>
    </row>
    <row r="29" spans="1:12" s="29" customFormat="1" ht="15" customHeight="1" thickBot="1">
      <c r="A29" s="8" t="s">
        <v>108</v>
      </c>
      <c r="B29" s="24"/>
      <c r="C29" s="25"/>
      <c r="D29" s="30" t="s">
        <v>109</v>
      </c>
      <c r="E29" s="45" t="s">
        <v>110</v>
      </c>
      <c r="F29" s="33"/>
      <c r="G29" s="33"/>
      <c r="H29" s="33"/>
      <c r="I29" s="27">
        <f>'2. melléklet_II_mód'!DU29</f>
        <v>1224</v>
      </c>
      <c r="J29" s="28">
        <f>'3. melléklet_II_mód'!AA29</f>
        <v>30</v>
      </c>
      <c r="K29" s="28">
        <f>'4. melléklet_II_mód'!T29+'5. melléklet_II_mód'!T29+'6. melléklet_II_mód'!S29+'7. melléklet_II_mód'!M29+'8. melléklet_II_mód'!P29</f>
        <v>0</v>
      </c>
      <c r="L29" s="28">
        <f t="shared" si="0"/>
        <v>1254</v>
      </c>
    </row>
    <row r="30" spans="1:12" s="17" customFormat="1" ht="15" customHeight="1" thickBot="1">
      <c r="A30" s="8" t="s">
        <v>111</v>
      </c>
      <c r="B30" s="18"/>
      <c r="C30" s="19" t="s">
        <v>112</v>
      </c>
      <c r="D30" s="20" t="s">
        <v>113</v>
      </c>
      <c r="E30" s="21"/>
      <c r="F30" s="36"/>
      <c r="G30" s="36"/>
      <c r="H30" s="36"/>
      <c r="I30" s="37">
        <f>'2. melléklet_II_mód'!DU30</f>
        <v>5136</v>
      </c>
      <c r="J30" s="38">
        <f>'3. melléklet_II_mód'!AA30</f>
        <v>0</v>
      </c>
      <c r="K30" s="38">
        <f>'4. melléklet_II_mód'!T30+'5. melléklet_II_mód'!T30+'6. melléklet_II_mód'!S30+'7. melléklet_II_mód'!M30+'8. melléklet_II_mód'!P30</f>
        <v>0</v>
      </c>
      <c r="L30" s="38">
        <f t="shared" si="0"/>
        <v>5136</v>
      </c>
    </row>
    <row r="31" spans="1:12" s="50" customFormat="1" ht="15" customHeight="1" thickBot="1">
      <c r="A31" s="8" t="s">
        <v>114</v>
      </c>
      <c r="B31" s="46"/>
      <c r="C31" s="47"/>
      <c r="D31" s="26" t="s">
        <v>115</v>
      </c>
      <c r="E31" s="45" t="s">
        <v>116</v>
      </c>
      <c r="F31" s="48"/>
      <c r="G31" s="49"/>
      <c r="H31" s="49"/>
      <c r="I31" s="27">
        <f>'2. melléklet_II_mód'!DU31</f>
        <v>0</v>
      </c>
      <c r="J31" s="28">
        <f>'3. melléklet_II_mód'!AA31</f>
        <v>0</v>
      </c>
      <c r="K31" s="28">
        <f>'4. melléklet_II_mód'!T31+'5. melléklet_II_mód'!T31+'6. melléklet_II_mód'!S31+'7. melléklet_II_mód'!M31+'8. melléklet_II_mód'!P31</f>
        <v>0</v>
      </c>
      <c r="L31" s="28">
        <f t="shared" si="0"/>
        <v>0</v>
      </c>
    </row>
    <row r="32" spans="1:12" s="50" customFormat="1" ht="15" customHeight="1" thickBot="1">
      <c r="A32" s="8" t="s">
        <v>117</v>
      </c>
      <c r="B32" s="46"/>
      <c r="C32" s="47"/>
      <c r="D32" s="26" t="s">
        <v>118</v>
      </c>
      <c r="E32" s="45" t="s">
        <v>119</v>
      </c>
      <c r="F32" s="48"/>
      <c r="G32" s="49"/>
      <c r="H32" s="49"/>
      <c r="I32" s="27">
        <f>'2. melléklet_II_mód'!DU32</f>
        <v>5136</v>
      </c>
      <c r="J32" s="28">
        <f>'3. melléklet_II_mód'!AA32</f>
        <v>0</v>
      </c>
      <c r="K32" s="28">
        <f>'4. melléklet_II_mód'!T32+'5. melléklet_II_mód'!T32+'6. melléklet_II_mód'!S32+'7. melléklet_II_mód'!M32+'8. melléklet_II_mód'!P32</f>
        <v>0</v>
      </c>
      <c r="L32" s="28">
        <f t="shared" si="0"/>
        <v>5136</v>
      </c>
    </row>
    <row r="33" spans="1:12" s="17" customFormat="1" ht="15" customHeight="1" thickBot="1">
      <c r="A33" s="8" t="s">
        <v>120</v>
      </c>
      <c r="B33" s="12" t="s">
        <v>121</v>
      </c>
      <c r="C33" s="13" t="s">
        <v>122</v>
      </c>
      <c r="D33" s="13"/>
      <c r="E33" s="13"/>
      <c r="F33" s="13"/>
      <c r="G33" s="13"/>
      <c r="H33" s="13"/>
      <c r="I33" s="15">
        <f>'2. melléklet_II_mód'!DU33</f>
        <v>1220167</v>
      </c>
      <c r="J33" s="16">
        <f>'3. melléklet_II_mód'!AA33</f>
        <v>0</v>
      </c>
      <c r="K33" s="16">
        <f>'4. melléklet_II_mód'!T33+'5. melléklet_II_mód'!T33+'6. melléklet_II_mód'!S33+'7. melléklet_II_mód'!M33+'8. melléklet_II_mód'!P33</f>
        <v>0</v>
      </c>
      <c r="L33" s="16">
        <f t="shared" si="0"/>
        <v>1220167</v>
      </c>
    </row>
    <row r="34" spans="1:12" s="17" customFormat="1" ht="15" customHeight="1" thickBot="1">
      <c r="A34" s="8" t="s">
        <v>123</v>
      </c>
      <c r="B34" s="18"/>
      <c r="C34" s="51" t="s">
        <v>124</v>
      </c>
      <c r="D34" s="52" t="s">
        <v>125</v>
      </c>
      <c r="E34" s="20"/>
      <c r="F34" s="21"/>
      <c r="G34" s="21"/>
      <c r="H34" s="21"/>
      <c r="I34" s="22">
        <f>'2. melléklet_II_mód'!DU34</f>
        <v>1145661</v>
      </c>
      <c r="J34" s="23">
        <f>'3. melléklet_II_mód'!AA34</f>
        <v>0</v>
      </c>
      <c r="K34" s="23">
        <f>'4. melléklet_II_mód'!T34+'5. melléklet_II_mód'!T34+'6. melléklet_II_mód'!S34+'7. melléklet_II_mód'!M34+'8. melléklet_II_mód'!P34</f>
        <v>0</v>
      </c>
      <c r="L34" s="23">
        <f t="shared" si="0"/>
        <v>1145661</v>
      </c>
    </row>
    <row r="35" spans="1:12" s="29" customFormat="1" ht="15" customHeight="1" thickBot="1">
      <c r="A35" s="8" t="s">
        <v>126</v>
      </c>
      <c r="B35" s="24"/>
      <c r="C35" s="25"/>
      <c r="D35" s="26" t="s">
        <v>127</v>
      </c>
      <c r="E35" s="33" t="s">
        <v>128</v>
      </c>
      <c r="F35" s="33"/>
      <c r="G35" s="33"/>
      <c r="H35" s="33"/>
      <c r="I35" s="27">
        <f>'2. melléklet_II_mód'!DU35</f>
        <v>9127</v>
      </c>
      <c r="J35" s="28">
        <f>'3. melléklet_II_mód'!AA35</f>
        <v>0</v>
      </c>
      <c r="K35" s="28">
        <f>'4. melléklet_II_mód'!T35+'5. melléklet_II_mód'!T35+'6. melléklet_II_mód'!S35+'7. melléklet_II_mód'!M35+'8. melléklet_II_mód'!P35</f>
        <v>0</v>
      </c>
      <c r="L35" s="28">
        <f t="shared" si="0"/>
        <v>9127</v>
      </c>
    </row>
    <row r="36" spans="1:12" s="29" customFormat="1" ht="15" customHeight="1" thickBot="1">
      <c r="A36" s="8" t="s">
        <v>129</v>
      </c>
      <c r="B36" s="24"/>
      <c r="C36" s="26"/>
      <c r="D36" s="26" t="s">
        <v>130</v>
      </c>
      <c r="E36" s="33" t="s">
        <v>131</v>
      </c>
      <c r="F36" s="34"/>
      <c r="G36" s="34"/>
      <c r="H36" s="33"/>
      <c r="I36" s="27">
        <f>'2. melléklet_II_mód'!DU36</f>
        <v>1136534</v>
      </c>
      <c r="J36" s="28">
        <f>'3. melléklet_II_mód'!AA36</f>
        <v>0</v>
      </c>
      <c r="K36" s="28">
        <f>'4. melléklet_II_mód'!T36+'5. melléklet_II_mód'!T36+'6. melléklet_II_mód'!S36+'7. melléklet_II_mód'!M36+'8. melléklet_II_mód'!P36</f>
        <v>0</v>
      </c>
      <c r="L36" s="28">
        <f t="shared" si="0"/>
        <v>1136534</v>
      </c>
    </row>
    <row r="37" spans="1:12" s="17" customFormat="1" ht="15" customHeight="1" thickBot="1">
      <c r="A37" s="8" t="s">
        <v>132</v>
      </c>
      <c r="B37" s="18"/>
      <c r="C37" s="51" t="s">
        <v>133</v>
      </c>
      <c r="D37" s="53" t="s">
        <v>122</v>
      </c>
      <c r="E37" s="35"/>
      <c r="F37" s="36"/>
      <c r="G37" s="36"/>
      <c r="H37" s="36"/>
      <c r="I37" s="37">
        <f>'2. melléklet_II_mód'!DU37</f>
        <v>11593</v>
      </c>
      <c r="J37" s="38">
        <f>'3. melléklet_II_mód'!AA37</f>
        <v>0</v>
      </c>
      <c r="K37" s="38">
        <f>'4. melléklet_II_mód'!T37+'5. melléklet_II_mód'!T37+'6. melléklet_II_mód'!S37+'7. melléklet_II_mód'!M37+'8. melléklet_II_mód'!P37</f>
        <v>0</v>
      </c>
      <c r="L37" s="38">
        <f t="shared" si="0"/>
        <v>11593</v>
      </c>
    </row>
    <row r="38" spans="1:12" s="29" customFormat="1" ht="15" customHeight="1" thickBot="1">
      <c r="A38" s="8" t="s">
        <v>134</v>
      </c>
      <c r="B38" s="24"/>
      <c r="C38" s="25"/>
      <c r="D38" s="26" t="s">
        <v>135</v>
      </c>
      <c r="E38" s="33" t="s">
        <v>136</v>
      </c>
      <c r="F38" s="33"/>
      <c r="G38" s="33"/>
      <c r="H38" s="33"/>
      <c r="I38" s="27">
        <f>'2. melléklet_II_mód'!DU38</f>
        <v>11593</v>
      </c>
      <c r="J38" s="28">
        <f>'3. melléklet_II_mód'!AA38</f>
        <v>0</v>
      </c>
      <c r="K38" s="28">
        <f>'4. melléklet_II_mód'!T38+'5. melléklet_II_mód'!T38+'6. melléklet_II_mód'!S38+'7. melléklet_II_mód'!M38+'8. melléklet_II_mód'!P38</f>
        <v>0</v>
      </c>
      <c r="L38" s="28">
        <f t="shared" si="0"/>
        <v>11593</v>
      </c>
    </row>
    <row r="39" spans="1:12" s="29" customFormat="1" ht="15" customHeight="1" thickBot="1">
      <c r="A39" s="8" t="s">
        <v>137</v>
      </c>
      <c r="B39" s="24"/>
      <c r="C39" s="25"/>
      <c r="D39" s="26" t="s">
        <v>138</v>
      </c>
      <c r="E39" s="33" t="s">
        <v>139</v>
      </c>
      <c r="F39" s="45"/>
      <c r="G39" s="45"/>
      <c r="H39" s="45"/>
      <c r="I39" s="27">
        <f>'2. melléklet_II_mód'!DU39</f>
        <v>0</v>
      </c>
      <c r="J39" s="28">
        <f>'3. melléklet_II_mód'!AA39</f>
        <v>0</v>
      </c>
      <c r="K39" s="28">
        <f>'4. melléklet_II_mód'!T39+'5. melléklet_II_mód'!T39+'6. melléklet_II_mód'!S39+'7. melléklet_II_mód'!M39+'8. melléklet_II_mód'!P39</f>
        <v>0</v>
      </c>
      <c r="L39" s="28">
        <f t="shared" si="0"/>
        <v>0</v>
      </c>
    </row>
    <row r="40" spans="1:12" s="17" customFormat="1" ht="15" customHeight="1" thickBot="1">
      <c r="A40" s="8" t="s">
        <v>140</v>
      </c>
      <c r="B40" s="18"/>
      <c r="C40" s="51" t="s">
        <v>141</v>
      </c>
      <c r="D40" s="20" t="s">
        <v>142</v>
      </c>
      <c r="E40" s="54"/>
      <c r="F40" s="21"/>
      <c r="G40" s="21"/>
      <c r="H40" s="21"/>
      <c r="I40" s="22">
        <f>'2. melléklet_II_mód'!DU40</f>
        <v>62913</v>
      </c>
      <c r="J40" s="23">
        <f>'3. melléklet_II_mód'!AA40</f>
        <v>0</v>
      </c>
      <c r="K40" s="23">
        <f>'4. melléklet_II_mód'!T40+'5. melléklet_II_mód'!T40+'6. melléklet_II_mód'!S40+'7. melléklet_II_mód'!M40+'8. melléklet_II_mód'!P40</f>
        <v>0</v>
      </c>
      <c r="L40" s="23">
        <f t="shared" si="0"/>
        <v>62913</v>
      </c>
    </row>
    <row r="41" spans="1:12" s="17" customFormat="1" ht="15" customHeight="1" thickBot="1">
      <c r="A41" s="8" t="s">
        <v>143</v>
      </c>
      <c r="B41" s="18"/>
      <c r="C41" s="51"/>
      <c r="D41" s="26" t="s">
        <v>144</v>
      </c>
      <c r="E41" s="33" t="s">
        <v>145</v>
      </c>
      <c r="F41" s="21"/>
      <c r="G41" s="21"/>
      <c r="H41" s="21"/>
      <c r="I41" s="55">
        <f>'2. melléklet_II_mód'!DU41</f>
        <v>33067</v>
      </c>
      <c r="J41" s="56">
        <f>'3. melléklet_II_mód'!AA41</f>
        <v>0</v>
      </c>
      <c r="K41" s="56">
        <f>'4. melléklet_II_mód'!T41+'5. melléklet_II_mód'!T41+'6. melléklet_II_mód'!S41+'7. melléklet_II_mód'!M41+'8. melléklet_II_mód'!P41</f>
        <v>0</v>
      </c>
      <c r="L41" s="56">
        <f t="shared" si="0"/>
        <v>33067</v>
      </c>
    </row>
    <row r="42" spans="1:12" s="29" customFormat="1" ht="15" customHeight="1" thickBot="1">
      <c r="A42" s="8" t="s">
        <v>146</v>
      </c>
      <c r="B42" s="24"/>
      <c r="C42" s="25"/>
      <c r="D42" s="26" t="s">
        <v>147</v>
      </c>
      <c r="E42" s="45" t="s">
        <v>148</v>
      </c>
      <c r="F42" s="45"/>
      <c r="G42" s="45"/>
      <c r="H42" s="45"/>
      <c r="I42" s="55">
        <f>'2. melléklet_II_mód'!DU42</f>
        <v>29846</v>
      </c>
      <c r="J42" s="56">
        <f>'3. melléklet_II_mód'!AA42</f>
        <v>0</v>
      </c>
      <c r="K42" s="56">
        <f>'4. melléklet_II_mód'!T42+'5. melléklet_II_mód'!T42+'6. melléklet_II_mód'!S42+'7. melléklet_II_mód'!M42+'8. melléklet_II_mód'!P42</f>
        <v>0</v>
      </c>
      <c r="L42" s="56">
        <f t="shared" si="0"/>
        <v>29846</v>
      </c>
    </row>
    <row r="43" spans="1:12" s="17" customFormat="1" ht="30" customHeight="1" thickBot="1">
      <c r="A43" s="8" t="s">
        <v>149</v>
      </c>
      <c r="B43" s="365" t="s">
        <v>150</v>
      </c>
      <c r="C43" s="366"/>
      <c r="D43" s="366"/>
      <c r="E43" s="366"/>
      <c r="F43" s="366"/>
      <c r="G43" s="366"/>
      <c r="H43" s="366"/>
      <c r="I43" s="57">
        <f>'2. melléklet_II_mód'!DU43</f>
        <v>4357754</v>
      </c>
      <c r="J43" s="58">
        <f>'3. melléklet_II_mód'!AA43</f>
        <v>13449</v>
      </c>
      <c r="K43" s="58">
        <f>'4. melléklet_II_mód'!T43+'5. melléklet_II_mód'!T43+'6. melléklet_II_mód'!S43+'7. melléklet_II_mód'!M43+'8. melléklet_II_mód'!P43</f>
        <v>258724</v>
      </c>
      <c r="L43" s="58">
        <f t="shared" si="0"/>
        <v>4629927</v>
      </c>
    </row>
    <row r="44" spans="1:12" s="59" customFormat="1" ht="15" customHeight="1" thickBot="1">
      <c r="A44" s="8" t="s">
        <v>151</v>
      </c>
      <c r="B44" s="12" t="s">
        <v>152</v>
      </c>
      <c r="C44" s="367" t="s">
        <v>153</v>
      </c>
      <c r="D44" s="367"/>
      <c r="E44" s="367"/>
      <c r="F44" s="367"/>
      <c r="G44" s="367"/>
      <c r="H44" s="367"/>
      <c r="I44" s="15">
        <f>'2. melléklet_II_mód'!DU44</f>
        <v>2134591</v>
      </c>
      <c r="J44" s="16">
        <f>'3. melléklet_II_mód'!AA44</f>
        <v>433796</v>
      </c>
      <c r="K44" s="16">
        <f>'4. melléklet_II_mód'!T44+'5. melléklet_II_mód'!T44+'6. melléklet_II_mód'!S44+'7. melléklet_II_mód'!M44+'8. melléklet_II_mód'!P44</f>
        <v>811162</v>
      </c>
      <c r="L44" s="16">
        <f t="shared" si="0"/>
        <v>3379549</v>
      </c>
    </row>
    <row r="45" spans="1:12" s="59" customFormat="1" ht="15" customHeight="1" thickBot="1">
      <c r="A45" s="8" t="s">
        <v>154</v>
      </c>
      <c r="B45" s="60"/>
      <c r="C45" s="19" t="s">
        <v>155</v>
      </c>
      <c r="D45" s="35" t="s">
        <v>156</v>
      </c>
      <c r="E45" s="35"/>
      <c r="F45" s="35"/>
      <c r="G45" s="35"/>
      <c r="H45" s="35"/>
      <c r="I45" s="37">
        <f>'2. melléklet_II_mód'!DU45</f>
        <v>1000000</v>
      </c>
      <c r="J45" s="38">
        <f>'3. melléklet_II_mód'!AA45</f>
        <v>0</v>
      </c>
      <c r="K45" s="38">
        <f>'4. melléklet_II_mód'!T45+'5. melléklet_II_mód'!T45+'6. melléklet_II_mód'!S45+'7. melléklet_II_mód'!M45+'8. melléklet_II_mód'!P45</f>
        <v>0</v>
      </c>
      <c r="L45" s="38">
        <f t="shared" si="0"/>
        <v>1000000</v>
      </c>
    </row>
    <row r="46" spans="1:12" s="29" customFormat="1" ht="15" customHeight="1" thickBot="1">
      <c r="A46" s="8" t="s">
        <v>157</v>
      </c>
      <c r="B46" s="24"/>
      <c r="C46" s="26"/>
      <c r="D46" s="30" t="s">
        <v>158</v>
      </c>
      <c r="E46" s="33" t="s">
        <v>156</v>
      </c>
      <c r="F46" s="33"/>
      <c r="G46" s="33"/>
      <c r="H46" s="33"/>
      <c r="I46" s="27">
        <f>'2. melléklet_II_mód'!DU46</f>
        <v>1000000</v>
      </c>
      <c r="J46" s="28">
        <f>'3. melléklet_II_mód'!AA46</f>
        <v>0</v>
      </c>
      <c r="K46" s="28">
        <f>'4. melléklet_II_mód'!T46+'5. melléklet_II_mód'!T46+'6. melléklet_II_mód'!S46+'7. melléklet_II_mód'!M46+'8. melléklet_II_mód'!P46</f>
        <v>0</v>
      </c>
      <c r="L46" s="28">
        <f t="shared" si="0"/>
        <v>1000000</v>
      </c>
    </row>
    <row r="47" spans="1:12" s="17" customFormat="1" ht="15" customHeight="1" thickBot="1">
      <c r="A47" s="8" t="s">
        <v>159</v>
      </c>
      <c r="B47" s="18"/>
      <c r="C47" s="19" t="s">
        <v>160</v>
      </c>
      <c r="D47" s="35" t="s">
        <v>161</v>
      </c>
      <c r="E47" s="35"/>
      <c r="F47" s="35"/>
      <c r="G47" s="35"/>
      <c r="H47" s="21"/>
      <c r="I47" s="37">
        <f>'2. melléklet_II_mód'!DU47</f>
        <v>1134591</v>
      </c>
      <c r="J47" s="38">
        <f>'3. melléklet_II_mód'!AA47</f>
        <v>21422</v>
      </c>
      <c r="K47" s="38">
        <f>'4. melléklet_II_mód'!T47+'5. melléklet_II_mód'!T47+'6. melléklet_II_mód'!S47+'7. melléklet_II_mód'!M47+'8. melléklet_II_mód'!P47</f>
        <v>81845</v>
      </c>
      <c r="L47" s="38">
        <f t="shared" si="0"/>
        <v>1237858</v>
      </c>
    </row>
    <row r="48" spans="1:12" s="50" customFormat="1" ht="15" customHeight="1" thickBot="1">
      <c r="A48" s="8" t="s">
        <v>162</v>
      </c>
      <c r="B48" s="46"/>
      <c r="C48" s="26"/>
      <c r="D48" s="26" t="s">
        <v>163</v>
      </c>
      <c r="E48" s="45" t="s">
        <v>164</v>
      </c>
      <c r="F48" s="45"/>
      <c r="G48" s="45"/>
      <c r="H48" s="49"/>
      <c r="I48" s="55">
        <f>'2. melléklet_II_mód'!DU48</f>
        <v>329754</v>
      </c>
      <c r="J48" s="56">
        <f>'3. melléklet_II_mód'!AA48</f>
        <v>0</v>
      </c>
      <c r="K48" s="56">
        <f>'4. melléklet_II_mód'!T48+'5. melléklet_II_mód'!T48+'6. melléklet_II_mód'!S48+'7. melléklet_II_mód'!M48+'8. melléklet_II_mód'!P48</f>
        <v>81845</v>
      </c>
      <c r="L48" s="56">
        <f t="shared" si="0"/>
        <v>411599</v>
      </c>
    </row>
    <row r="49" spans="1:12" s="50" customFormat="1" ht="15" customHeight="1" thickBot="1">
      <c r="A49" s="8" t="s">
        <v>165</v>
      </c>
      <c r="B49" s="46"/>
      <c r="C49" s="26"/>
      <c r="D49" s="26" t="s">
        <v>166</v>
      </c>
      <c r="E49" s="45" t="s">
        <v>167</v>
      </c>
      <c r="F49" s="45"/>
      <c r="G49" s="45"/>
      <c r="H49" s="49"/>
      <c r="I49" s="55">
        <f>'2. melléklet_II_mód'!DU49</f>
        <v>804837</v>
      </c>
      <c r="J49" s="56">
        <f>'3. melléklet_II_mód'!AA49</f>
        <v>21422</v>
      </c>
      <c r="K49" s="56">
        <f>'4. melléklet_II_mód'!T49+'5. melléklet_II_mód'!T49+'6. melléklet_II_mód'!S49+'7. melléklet_II_mód'!M49+'8. melléklet_II_mód'!P49</f>
        <v>0</v>
      </c>
      <c r="L49" s="56">
        <f t="shared" si="0"/>
        <v>826259</v>
      </c>
    </row>
    <row r="50" spans="1:12" s="17" customFormat="1" ht="15" customHeight="1" thickBot="1">
      <c r="A50" s="8" t="s">
        <v>168</v>
      </c>
      <c r="B50" s="61"/>
      <c r="C50" s="62" t="s">
        <v>169</v>
      </c>
      <c r="D50" s="63" t="s">
        <v>170</v>
      </c>
      <c r="E50" s="64"/>
      <c r="F50" s="64"/>
      <c r="G50" s="64"/>
      <c r="H50" s="64"/>
      <c r="I50" s="65">
        <f>'2. melléklet_II_mód'!DU50</f>
        <v>0</v>
      </c>
      <c r="J50" s="66">
        <f>'3. melléklet_II_mód'!AA50</f>
        <v>412374</v>
      </c>
      <c r="K50" s="66">
        <f>'4. melléklet_II_mód'!T50+'5. melléklet_II_mód'!T50+'6. melléklet_II_mód'!S50+'7. melléklet_II_mód'!M50+'8. melléklet_II_mód'!P50</f>
        <v>729317</v>
      </c>
      <c r="L50" s="66">
        <f t="shared" si="0"/>
        <v>1141691</v>
      </c>
    </row>
    <row r="51" spans="1:12" s="17" customFormat="1" ht="15" customHeight="1" thickBot="1">
      <c r="A51" s="8" t="s">
        <v>171</v>
      </c>
      <c r="B51" s="67"/>
      <c r="C51" s="68"/>
      <c r="D51" s="69"/>
      <c r="E51" s="69"/>
      <c r="F51" s="69"/>
      <c r="G51" s="69"/>
      <c r="H51" s="69"/>
      <c r="I51" s="15">
        <f>'2. melléklet_II_mód'!DU51</f>
        <v>0</v>
      </c>
      <c r="J51" s="16">
        <f>'3. melléklet_II_mód'!AA51</f>
        <v>0</v>
      </c>
      <c r="K51" s="16">
        <f>'4. melléklet_II_mód'!T51+'5. melléklet_II_mód'!T51+'6. melléklet_II_mód'!S51+'7. melléklet_II_mód'!M51+'8. melléklet_II_mód'!P51</f>
        <v>0</v>
      </c>
      <c r="L51" s="16">
        <f t="shared" si="0"/>
        <v>0</v>
      </c>
    </row>
    <row r="52" spans="1:12" s="17" customFormat="1" ht="30" customHeight="1" thickBot="1">
      <c r="A52" s="8" t="s">
        <v>172</v>
      </c>
      <c r="B52" s="348" t="s">
        <v>173</v>
      </c>
      <c r="C52" s="349"/>
      <c r="D52" s="349"/>
      <c r="E52" s="349"/>
      <c r="F52" s="349"/>
      <c r="G52" s="349"/>
      <c r="H52" s="349"/>
      <c r="I52" s="57">
        <f>'2. melléklet_II_mód'!DU52</f>
        <v>6492345</v>
      </c>
      <c r="J52" s="57">
        <f>'3. melléklet_II_mód'!AA52</f>
        <v>447245</v>
      </c>
      <c r="K52" s="57">
        <f>'4. melléklet_II_mód'!T52+'5. melléklet_II_mód'!T52+'6. melléklet_II_mód'!S52+'7. melléklet_II_mód'!M52+'8. melléklet_II_mód'!P52</f>
        <v>1069886</v>
      </c>
      <c r="L52" s="58">
        <f>SUM(I52:K52)-L50</f>
        <v>6867785</v>
      </c>
    </row>
    <row r="53" spans="1:12" s="43" customFormat="1" ht="15" customHeight="1" thickBot="1">
      <c r="A53" s="8" t="s">
        <v>174</v>
      </c>
      <c r="B53" s="350"/>
      <c r="C53" s="351"/>
      <c r="D53" s="351"/>
      <c r="E53" s="351"/>
      <c r="F53" s="351"/>
      <c r="G53" s="351"/>
      <c r="H53" s="351"/>
      <c r="I53" s="351"/>
      <c r="J53" s="351"/>
      <c r="K53" s="351"/>
      <c r="L53" s="352"/>
    </row>
    <row r="54" spans="1:12" ht="75.75" thickBot="1">
      <c r="A54" s="8" t="s">
        <v>175</v>
      </c>
      <c r="B54" s="353" t="s">
        <v>39</v>
      </c>
      <c r="C54" s="353"/>
      <c r="D54" s="353"/>
      <c r="E54" s="353"/>
      <c r="F54" s="353"/>
      <c r="G54" s="353"/>
      <c r="H54" s="353"/>
      <c r="I54" s="11" t="s">
        <v>40</v>
      </c>
      <c r="J54" s="11" t="s">
        <v>41</v>
      </c>
      <c r="K54" s="11" t="s">
        <v>42</v>
      </c>
      <c r="L54" s="11" t="s">
        <v>43</v>
      </c>
    </row>
    <row r="55" spans="1:12" s="73" customFormat="1" ht="16.5" thickBot="1">
      <c r="A55" s="8" t="s">
        <v>176</v>
      </c>
      <c r="B55" s="70" t="s">
        <v>45</v>
      </c>
      <c r="C55" s="71" t="s">
        <v>177</v>
      </c>
      <c r="D55" s="71"/>
      <c r="E55" s="71"/>
      <c r="F55" s="71"/>
      <c r="G55" s="71"/>
      <c r="H55" s="71"/>
      <c r="I55" s="72">
        <f>'2. melléklet_II_mód'!DU55</f>
        <v>2206175</v>
      </c>
      <c r="J55" s="72">
        <f>'3. melléklet_II_mód'!AA55</f>
        <v>414275</v>
      </c>
      <c r="K55" s="72">
        <f>'4. melléklet_II_mód'!T55+'5. melléklet_II_mód'!T55+'6. melléklet_II_mód'!S55+'7. melléklet_II_mód'!M55+'8. melléklet_II_mód'!P55</f>
        <v>1058769</v>
      </c>
      <c r="L55" s="72">
        <f aca="true" t="shared" si="1" ref="L55:L80">SUM(I55:K55)</f>
        <v>3679219</v>
      </c>
    </row>
    <row r="56" spans="1:12" s="73" customFormat="1" ht="16.5" thickBot="1">
      <c r="A56" s="8" t="s">
        <v>178</v>
      </c>
      <c r="B56" s="74"/>
      <c r="C56" s="75" t="s">
        <v>48</v>
      </c>
      <c r="D56" s="76" t="s">
        <v>179</v>
      </c>
      <c r="E56" s="76"/>
      <c r="F56" s="76"/>
      <c r="G56" s="76"/>
      <c r="H56" s="77"/>
      <c r="I56" s="78">
        <f>'2. melléklet_II_mód'!DU56</f>
        <v>156479</v>
      </c>
      <c r="J56" s="78">
        <f>'3. melléklet_II_mód'!AA56</f>
        <v>242436</v>
      </c>
      <c r="K56" s="78">
        <f>'4. melléklet_II_mód'!T56+'5. melléklet_II_mód'!T56+'6. melléklet_II_mód'!S56+'7. melléklet_II_mód'!M56+'8. melléklet_II_mód'!P56</f>
        <v>429772</v>
      </c>
      <c r="L56" s="78">
        <f t="shared" si="1"/>
        <v>828687</v>
      </c>
    </row>
    <row r="57" spans="1:12" s="73" customFormat="1" ht="16.5" thickBot="1">
      <c r="A57" s="8" t="s">
        <v>180</v>
      </c>
      <c r="B57" s="74"/>
      <c r="C57" s="75" t="s">
        <v>60</v>
      </c>
      <c r="D57" s="79" t="s">
        <v>181</v>
      </c>
      <c r="E57" s="80"/>
      <c r="F57" s="79"/>
      <c r="G57" s="79"/>
      <c r="H57" s="81"/>
      <c r="I57" s="82">
        <f>'2. melléklet_II_mód'!DU57</f>
        <v>41424</v>
      </c>
      <c r="J57" s="82">
        <f>'3. melléklet_II_mód'!AA57</f>
        <v>56773</v>
      </c>
      <c r="K57" s="82">
        <f>'4. melléklet_II_mód'!T57+'5. melléklet_II_mód'!T57+'6. melléklet_II_mód'!S57+'7. melléklet_II_mód'!M57+'8. melléklet_II_mód'!P57</f>
        <v>105009</v>
      </c>
      <c r="L57" s="82">
        <f t="shared" si="1"/>
        <v>203206</v>
      </c>
    </row>
    <row r="58" spans="1:12" s="73" customFormat="1" ht="16.5" thickBot="1">
      <c r="A58" s="8" t="s">
        <v>182</v>
      </c>
      <c r="B58" s="74"/>
      <c r="C58" s="75" t="s">
        <v>83</v>
      </c>
      <c r="D58" s="79" t="s">
        <v>183</v>
      </c>
      <c r="E58" s="80"/>
      <c r="F58" s="79"/>
      <c r="G58" s="79"/>
      <c r="H58" s="81"/>
      <c r="I58" s="82">
        <f>'2. melléklet_II_mód'!DU58</f>
        <v>772804</v>
      </c>
      <c r="J58" s="82">
        <f>'3. melléklet_II_mód'!AA58</f>
        <v>115066</v>
      </c>
      <c r="K58" s="82">
        <f>'4. melléklet_II_mód'!T58+'5. melléklet_II_mód'!T58+'6. melléklet_II_mód'!S58+'7. melléklet_II_mód'!M58+'8. melléklet_II_mód'!P58</f>
        <v>457963</v>
      </c>
      <c r="L58" s="82">
        <f t="shared" si="1"/>
        <v>1345833</v>
      </c>
    </row>
    <row r="59" spans="1:12" s="73" customFormat="1" ht="16.5" thickBot="1">
      <c r="A59" s="8" t="s">
        <v>184</v>
      </c>
      <c r="B59" s="74"/>
      <c r="C59" s="75" t="s">
        <v>185</v>
      </c>
      <c r="D59" s="83" t="s">
        <v>186</v>
      </c>
      <c r="E59" s="84"/>
      <c r="F59" s="84"/>
      <c r="G59" s="83"/>
      <c r="H59" s="85"/>
      <c r="I59" s="86">
        <f>'2. melléklet_II_mód'!DU59</f>
        <v>35109</v>
      </c>
      <c r="J59" s="86">
        <f>'3. melléklet_II_mód'!AA59</f>
        <v>0</v>
      </c>
      <c r="K59" s="86">
        <f>'4. melléklet_II_mód'!T59+'5. melléklet_II_mód'!T59+'6. melléklet_II_mód'!S59+'7. melléklet_II_mód'!M59+'8. melléklet_II_mód'!P59</f>
        <v>0</v>
      </c>
      <c r="L59" s="86">
        <f t="shared" si="1"/>
        <v>35109</v>
      </c>
    </row>
    <row r="60" spans="1:12" s="73" customFormat="1" ht="16.5" thickBot="1">
      <c r="A60" s="8" t="s">
        <v>187</v>
      </c>
      <c r="B60" s="74"/>
      <c r="C60" s="75" t="s">
        <v>112</v>
      </c>
      <c r="D60" s="79" t="s">
        <v>188</v>
      </c>
      <c r="E60" s="80"/>
      <c r="F60" s="79"/>
      <c r="G60" s="79"/>
      <c r="H60" s="81"/>
      <c r="I60" s="82">
        <f>'2. melléklet_II_mód'!DU60</f>
        <v>1200359</v>
      </c>
      <c r="J60" s="82">
        <f>'3. melléklet_II_mód'!AA60</f>
        <v>0</v>
      </c>
      <c r="K60" s="82">
        <f>'4. melléklet_II_mód'!T60+'5. melléklet_II_mód'!T60+'6. melléklet_II_mód'!S60+'7. melléklet_II_mód'!M60+'8. melléklet_II_mód'!P60</f>
        <v>66025</v>
      </c>
      <c r="L60" s="82">
        <f t="shared" si="1"/>
        <v>1266384</v>
      </c>
    </row>
    <row r="61" spans="1:12" s="93" customFormat="1" ht="15" thickBot="1">
      <c r="A61" s="8" t="s">
        <v>189</v>
      </c>
      <c r="B61" s="87"/>
      <c r="C61" s="88"/>
      <c r="D61" s="89" t="s">
        <v>190</v>
      </c>
      <c r="E61" s="90" t="s">
        <v>191</v>
      </c>
      <c r="F61" s="90"/>
      <c r="G61" s="90"/>
      <c r="H61" s="91"/>
      <c r="I61" s="92">
        <f>'2. melléklet_II_mód'!DU61</f>
        <v>386305</v>
      </c>
      <c r="J61" s="92">
        <f>'3. melléklet_II_mód'!AA61</f>
        <v>0</v>
      </c>
      <c r="K61" s="92">
        <f>'4. melléklet_II_mód'!T61+'5. melléklet_II_mód'!T61+'6. melléklet_II_mód'!S61+'7. melléklet_II_mód'!M61+'8. melléklet_II_mód'!P61</f>
        <v>66025</v>
      </c>
      <c r="L61" s="92">
        <f t="shared" si="1"/>
        <v>452330</v>
      </c>
    </row>
    <row r="62" spans="1:12" s="93" customFormat="1" ht="15" thickBot="1">
      <c r="A62" s="8" t="s">
        <v>192</v>
      </c>
      <c r="B62" s="87"/>
      <c r="C62" s="88"/>
      <c r="D62" s="89" t="s">
        <v>193</v>
      </c>
      <c r="E62" s="90" t="s">
        <v>194</v>
      </c>
      <c r="F62" s="90"/>
      <c r="G62" s="90"/>
      <c r="H62" s="91"/>
      <c r="I62" s="92">
        <f>'2. melléklet_II_mód'!DU62</f>
        <v>437370</v>
      </c>
      <c r="J62" s="92">
        <f>'3. melléklet_II_mód'!AA62</f>
        <v>0</v>
      </c>
      <c r="K62" s="92">
        <f>'4. melléklet_II_mód'!T62+'5. melléklet_II_mód'!T62+'6. melléklet_II_mód'!S62+'7. melléklet_II_mód'!M62+'8. melléklet_II_mód'!P62</f>
        <v>0</v>
      </c>
      <c r="L62" s="92">
        <f t="shared" si="1"/>
        <v>437370</v>
      </c>
    </row>
    <row r="63" spans="1:12" s="93" customFormat="1" ht="15" thickBot="1">
      <c r="A63" s="8" t="s">
        <v>195</v>
      </c>
      <c r="B63" s="87"/>
      <c r="C63" s="88"/>
      <c r="D63" s="89" t="s">
        <v>196</v>
      </c>
      <c r="E63" s="90" t="s">
        <v>197</v>
      </c>
      <c r="F63" s="94"/>
      <c r="G63" s="90"/>
      <c r="H63" s="91"/>
      <c r="I63" s="92">
        <f>'2. melléklet_II_mód'!DU63</f>
        <v>500</v>
      </c>
      <c r="J63" s="92">
        <f>'3. melléklet_II_mód'!AA63</f>
        <v>0</v>
      </c>
      <c r="K63" s="92">
        <f>'4. melléklet_II_mód'!T63+'5. melléklet_II_mód'!T63+'6. melléklet_II_mód'!S63+'7. melléklet_II_mód'!M63+'8. melléklet_II_mód'!P63</f>
        <v>0</v>
      </c>
      <c r="L63" s="92">
        <f t="shared" si="1"/>
        <v>500</v>
      </c>
    </row>
    <row r="64" spans="1:12" s="93" customFormat="1" ht="15" thickBot="1">
      <c r="A64" s="8" t="s">
        <v>198</v>
      </c>
      <c r="B64" s="87"/>
      <c r="C64" s="88"/>
      <c r="D64" s="89" t="s">
        <v>199</v>
      </c>
      <c r="E64" s="95" t="s">
        <v>200</v>
      </c>
      <c r="F64" s="96"/>
      <c r="G64" s="95"/>
      <c r="H64" s="97"/>
      <c r="I64" s="98">
        <f>'2. melléklet_II_mód'!DU64</f>
        <v>302962</v>
      </c>
      <c r="J64" s="98">
        <f>'3. melléklet_II_mód'!AA64</f>
        <v>0</v>
      </c>
      <c r="K64" s="98">
        <f>'4. melléklet_II_mód'!T64+'5. melléklet_II_mód'!T64+'6. melléklet_II_mód'!S64+'7. melléklet_II_mód'!M64+'8. melléklet_II_mód'!P64</f>
        <v>0</v>
      </c>
      <c r="L64" s="92">
        <f t="shared" si="1"/>
        <v>302962</v>
      </c>
    </row>
    <row r="65" spans="1:12" s="93" customFormat="1" ht="15" thickBot="1">
      <c r="A65" s="8" t="s">
        <v>201</v>
      </c>
      <c r="B65" s="87"/>
      <c r="C65" s="88"/>
      <c r="D65" s="89" t="s">
        <v>202</v>
      </c>
      <c r="E65" s="90" t="s">
        <v>203</v>
      </c>
      <c r="F65" s="94"/>
      <c r="G65" s="90"/>
      <c r="H65" s="91"/>
      <c r="I65" s="92">
        <f>'2. melléklet_II_mód'!DU65</f>
        <v>54175</v>
      </c>
      <c r="J65" s="92">
        <f>'3. melléklet_II_mód'!AA65</f>
        <v>0</v>
      </c>
      <c r="K65" s="92">
        <f>'4. melléklet_II_mód'!T65+'5. melléklet_II_mód'!T65+'6. melléklet_II_mód'!S65+'7. melléklet_II_mód'!M65+'8. melléklet_II_mód'!P65</f>
        <v>0</v>
      </c>
      <c r="L65" s="92">
        <f t="shared" si="1"/>
        <v>54175</v>
      </c>
    </row>
    <row r="66" spans="1:12" s="93" customFormat="1" ht="15" thickBot="1">
      <c r="A66" s="8" t="s">
        <v>204</v>
      </c>
      <c r="B66" s="87"/>
      <c r="C66" s="88"/>
      <c r="D66" s="89" t="s">
        <v>205</v>
      </c>
      <c r="E66" s="90" t="s">
        <v>206</v>
      </c>
      <c r="F66" s="94"/>
      <c r="G66" s="90"/>
      <c r="H66" s="91"/>
      <c r="I66" s="92">
        <f>'2. melléklet_II_mód'!DU66</f>
        <v>19047</v>
      </c>
      <c r="J66" s="92">
        <f>'3. melléklet_II_mód'!AA66</f>
        <v>0</v>
      </c>
      <c r="K66" s="92">
        <f>'4. melléklet_II_mód'!T66+'5. melléklet_II_mód'!T66+'6. melléklet_II_mód'!S66+'7. melléklet_II_mód'!M66+'8. melléklet_II_mód'!P66</f>
        <v>0</v>
      </c>
      <c r="L66" s="92">
        <f t="shared" si="1"/>
        <v>19047</v>
      </c>
    </row>
    <row r="67" spans="1:12" s="73" customFormat="1" ht="16.5" thickBot="1">
      <c r="A67" s="8" t="s">
        <v>207</v>
      </c>
      <c r="B67" s="70" t="s">
        <v>121</v>
      </c>
      <c r="C67" s="71" t="s">
        <v>208</v>
      </c>
      <c r="D67" s="99"/>
      <c r="E67" s="99"/>
      <c r="F67" s="71"/>
      <c r="G67" s="71"/>
      <c r="H67" s="71"/>
      <c r="I67" s="72">
        <f>'2. melléklet_II_mód'!DU67</f>
        <v>2625221</v>
      </c>
      <c r="J67" s="72">
        <f>'3. melléklet_II_mód'!AA67</f>
        <v>32970</v>
      </c>
      <c r="K67" s="72">
        <f>'4. melléklet_II_mód'!T67+'5. melléklet_II_mód'!T67+'6. melléklet_II_mód'!S67+'7. melléklet_II_mód'!M67+'8. melléklet_II_mód'!P67</f>
        <v>11117</v>
      </c>
      <c r="L67" s="72">
        <f t="shared" si="1"/>
        <v>2669308</v>
      </c>
    </row>
    <row r="68" spans="1:12" s="73" customFormat="1" ht="16.5" thickBot="1">
      <c r="A68" s="8" t="s">
        <v>209</v>
      </c>
      <c r="B68" s="74"/>
      <c r="C68" s="75" t="s">
        <v>124</v>
      </c>
      <c r="D68" s="76" t="s">
        <v>210</v>
      </c>
      <c r="E68" s="76"/>
      <c r="F68" s="76"/>
      <c r="G68" s="76"/>
      <c r="H68" s="77"/>
      <c r="I68" s="78">
        <f>'2. melléklet_II_mód'!DU68</f>
        <v>1737665</v>
      </c>
      <c r="J68" s="78">
        <f>'3. melléklet_II_mód'!AA68</f>
        <v>32970</v>
      </c>
      <c r="K68" s="78">
        <f>'4. melléklet_II_mód'!T68+'5. melléklet_II_mód'!T68+'6. melléklet_II_mód'!S68+'7. melléklet_II_mód'!M68+'8. melléklet_II_mód'!P68</f>
        <v>11117</v>
      </c>
      <c r="L68" s="78">
        <f t="shared" si="1"/>
        <v>1781752</v>
      </c>
    </row>
    <row r="69" spans="1:12" s="73" customFormat="1" ht="16.5" thickBot="1">
      <c r="A69" s="8" t="s">
        <v>211</v>
      </c>
      <c r="B69" s="74"/>
      <c r="C69" s="75" t="s">
        <v>133</v>
      </c>
      <c r="D69" s="79" t="s">
        <v>212</v>
      </c>
      <c r="E69" s="79"/>
      <c r="F69" s="79"/>
      <c r="G69" s="79"/>
      <c r="H69" s="81"/>
      <c r="I69" s="82">
        <f>'2. melléklet_II_mód'!DU69</f>
        <v>578195</v>
      </c>
      <c r="J69" s="82">
        <f>'3. melléklet_II_mód'!AA69</f>
        <v>0</v>
      </c>
      <c r="K69" s="82">
        <f>'4. melléklet_II_mód'!T69+'5. melléklet_II_mód'!T69+'6. melléklet_II_mód'!S69+'7. melléklet_II_mód'!M69+'8. melléklet_II_mód'!P69</f>
        <v>0</v>
      </c>
      <c r="L69" s="82">
        <f t="shared" si="1"/>
        <v>578195</v>
      </c>
    </row>
    <row r="70" spans="1:12" s="73" customFormat="1" ht="16.5" thickBot="1">
      <c r="A70" s="8" t="s">
        <v>213</v>
      </c>
      <c r="B70" s="74"/>
      <c r="C70" s="75" t="s">
        <v>141</v>
      </c>
      <c r="D70" s="79" t="s">
        <v>214</v>
      </c>
      <c r="E70" s="80"/>
      <c r="F70" s="79"/>
      <c r="G70" s="79"/>
      <c r="H70" s="81"/>
      <c r="I70" s="82">
        <f>'2. melléklet_II_mód'!DU70</f>
        <v>309361</v>
      </c>
      <c r="J70" s="82">
        <f>'3. melléklet_II_mód'!AA70</f>
        <v>0</v>
      </c>
      <c r="K70" s="82">
        <f>'4. melléklet_II_mód'!T70+'5. melléklet_II_mód'!T70+'6. melléklet_II_mód'!S70+'7. melléklet_II_mód'!M70+'8. melléklet_II_mód'!P70</f>
        <v>0</v>
      </c>
      <c r="L70" s="82">
        <f t="shared" si="1"/>
        <v>309361</v>
      </c>
    </row>
    <row r="71" spans="1:12" s="93" customFormat="1" ht="15" thickBot="1">
      <c r="A71" s="8" t="s">
        <v>215</v>
      </c>
      <c r="B71" s="87"/>
      <c r="C71" s="100"/>
      <c r="D71" s="89" t="s">
        <v>216</v>
      </c>
      <c r="E71" s="90" t="s">
        <v>217</v>
      </c>
      <c r="F71" s="90"/>
      <c r="G71" s="90"/>
      <c r="H71" s="91"/>
      <c r="I71" s="92">
        <f>'2. melléklet_II_mód'!DU71</f>
        <v>5047</v>
      </c>
      <c r="J71" s="92">
        <f>'3. melléklet_II_mód'!AA71</f>
        <v>0</v>
      </c>
      <c r="K71" s="92">
        <f>'4. melléklet_II_mód'!T71+'5. melléklet_II_mód'!T71+'6. melléklet_II_mód'!S71+'7. melléklet_II_mód'!M71+'8. melléklet_II_mód'!P71</f>
        <v>0</v>
      </c>
      <c r="L71" s="92">
        <f t="shared" si="1"/>
        <v>5047</v>
      </c>
    </row>
    <row r="72" spans="1:12" s="93" customFormat="1" ht="15" thickBot="1">
      <c r="A72" s="8" t="s">
        <v>218</v>
      </c>
      <c r="B72" s="87"/>
      <c r="C72" s="100"/>
      <c r="D72" s="89" t="s">
        <v>219</v>
      </c>
      <c r="E72" s="90" t="s">
        <v>220</v>
      </c>
      <c r="F72" s="90"/>
      <c r="G72" s="90"/>
      <c r="H72" s="91"/>
      <c r="I72" s="92">
        <f>'2. melléklet_II_mód'!DU72</f>
        <v>14900</v>
      </c>
      <c r="J72" s="92">
        <f>'3. melléklet_II_mód'!AA72</f>
        <v>0</v>
      </c>
      <c r="K72" s="92">
        <f>'4. melléklet_II_mód'!T72+'5. melléklet_II_mód'!T72+'6. melléklet_II_mód'!S72+'7. melléklet_II_mód'!M72+'8. melléklet_II_mód'!P72</f>
        <v>0</v>
      </c>
      <c r="L72" s="92">
        <f t="shared" si="1"/>
        <v>14900</v>
      </c>
    </row>
    <row r="73" spans="1:12" s="93" customFormat="1" ht="15" thickBot="1">
      <c r="A73" s="8" t="s">
        <v>221</v>
      </c>
      <c r="B73" s="87"/>
      <c r="C73" s="100"/>
      <c r="D73" s="89" t="s">
        <v>222</v>
      </c>
      <c r="E73" s="90" t="s">
        <v>223</v>
      </c>
      <c r="F73" s="94"/>
      <c r="G73" s="90"/>
      <c r="H73" s="91"/>
      <c r="I73" s="92">
        <f>'2. melléklet_II_mód'!DU73</f>
        <v>116349</v>
      </c>
      <c r="J73" s="92">
        <f>'3. melléklet_II_mód'!AA73</f>
        <v>0</v>
      </c>
      <c r="K73" s="92">
        <f>'4. melléklet_II_mód'!T73+'5. melléklet_II_mód'!T73+'6. melléklet_II_mód'!S73+'7. melléklet_II_mód'!M73+'8. melléklet_II_mód'!P73</f>
        <v>0</v>
      </c>
      <c r="L73" s="92">
        <f t="shared" si="1"/>
        <v>116349</v>
      </c>
    </row>
    <row r="74" spans="1:12" s="93" customFormat="1" ht="15" thickBot="1">
      <c r="A74" s="8" t="s">
        <v>224</v>
      </c>
      <c r="B74" s="87"/>
      <c r="C74" s="100"/>
      <c r="D74" s="89" t="s">
        <v>225</v>
      </c>
      <c r="E74" s="90" t="s">
        <v>226</v>
      </c>
      <c r="F74" s="94"/>
      <c r="G74" s="90"/>
      <c r="H74" s="91"/>
      <c r="I74" s="98">
        <f>'2. melléklet_II_mód'!DU74</f>
        <v>173065</v>
      </c>
      <c r="J74" s="98">
        <f>'3. melléklet_II_mód'!AA74</f>
        <v>0</v>
      </c>
      <c r="K74" s="98">
        <f>'4. melléklet_II_mód'!T74+'5. melléklet_II_mód'!T74+'6. melléklet_II_mód'!S74+'7. melléklet_II_mód'!M74+'8. melléklet_II_mód'!P74</f>
        <v>0</v>
      </c>
      <c r="L74" s="92">
        <f t="shared" si="1"/>
        <v>173065</v>
      </c>
    </row>
    <row r="75" spans="1:12" s="104" customFormat="1" ht="30" customHeight="1" thickBot="1">
      <c r="A75" s="8" t="s">
        <v>227</v>
      </c>
      <c r="B75" s="101" t="s">
        <v>228</v>
      </c>
      <c r="C75" s="102"/>
      <c r="D75" s="103"/>
      <c r="E75" s="103"/>
      <c r="F75" s="103"/>
      <c r="G75" s="103"/>
      <c r="H75" s="103"/>
      <c r="I75" s="57">
        <f>'2. melléklet_II_mód'!DU75</f>
        <v>4831396</v>
      </c>
      <c r="J75" s="57">
        <f>'3. melléklet_II_mód'!AA75</f>
        <v>447245</v>
      </c>
      <c r="K75" s="57">
        <f>'4. melléklet_II_mód'!T75+'5. melléklet_II_mód'!T75+'6. melléklet_II_mód'!S75+'7. melléklet_II_mód'!M75+'8. melléklet_II_mód'!P75</f>
        <v>1069886</v>
      </c>
      <c r="L75" s="57">
        <f t="shared" si="1"/>
        <v>6348527</v>
      </c>
    </row>
    <row r="76" spans="1:12" s="73" customFormat="1" ht="16.5" thickBot="1">
      <c r="A76" s="8" t="s">
        <v>229</v>
      </c>
      <c r="B76" s="70" t="s">
        <v>152</v>
      </c>
      <c r="C76" s="71" t="s">
        <v>230</v>
      </c>
      <c r="D76" s="71"/>
      <c r="E76" s="71"/>
      <c r="F76" s="71"/>
      <c r="G76" s="71"/>
      <c r="H76" s="71"/>
      <c r="I76" s="72">
        <f>'2. melléklet_II_mód'!DU76</f>
        <v>1660949</v>
      </c>
      <c r="J76" s="72">
        <f>'3. melléklet_II_mód'!AA76</f>
        <v>0</v>
      </c>
      <c r="K76" s="72">
        <f>'4. melléklet_II_mód'!T76+'5. melléklet_II_mód'!T76+'6. melléklet_II_mód'!S76+'7. melléklet_II_mód'!M76+'8. melléklet_II_mód'!P76</f>
        <v>0</v>
      </c>
      <c r="L76" s="72">
        <f t="shared" si="1"/>
        <v>1660949</v>
      </c>
    </row>
    <row r="77" spans="1:12" s="73" customFormat="1" ht="16.5" thickBot="1">
      <c r="A77" s="8" t="s">
        <v>231</v>
      </c>
      <c r="B77" s="74"/>
      <c r="C77" s="105" t="s">
        <v>155</v>
      </c>
      <c r="D77" s="106" t="s">
        <v>232</v>
      </c>
      <c r="E77" s="106"/>
      <c r="F77" s="106"/>
      <c r="G77" s="106"/>
      <c r="H77" s="107"/>
      <c r="I77" s="108">
        <f>'2. melléklet_II_mód'!DU77</f>
        <v>500000</v>
      </c>
      <c r="J77" s="108">
        <f>'3. melléklet_II_mód'!AA77</f>
        <v>0</v>
      </c>
      <c r="K77" s="108">
        <f>'4. melléklet_II_mód'!T77+'5. melléklet_II_mód'!T77+'6. melléklet_II_mód'!S77+'7. melléklet_II_mód'!M77+'8. melléklet_II_mód'!P77</f>
        <v>0</v>
      </c>
      <c r="L77" s="108">
        <f t="shared" si="1"/>
        <v>500000</v>
      </c>
    </row>
    <row r="78" spans="1:12" s="73" customFormat="1" ht="16.5" thickBot="1">
      <c r="A78" s="8" t="s">
        <v>233</v>
      </c>
      <c r="B78" s="74"/>
      <c r="C78" s="105" t="s">
        <v>160</v>
      </c>
      <c r="D78" s="106" t="s">
        <v>234</v>
      </c>
      <c r="E78" s="106"/>
      <c r="F78" s="106"/>
      <c r="G78" s="106"/>
      <c r="H78" s="107"/>
      <c r="I78" s="108">
        <f>'2. melléklet_II_mód'!DU78</f>
        <v>19258</v>
      </c>
      <c r="J78" s="108">
        <f>'3. melléklet_II_mód'!AA78</f>
        <v>0</v>
      </c>
      <c r="K78" s="108">
        <f>'4. melléklet_II_mód'!T78+'5. melléklet_II_mód'!T78+'6. melléklet_II_mód'!S78+'7. melléklet_II_mód'!M78+'8. melléklet_II_mód'!P78</f>
        <v>0</v>
      </c>
      <c r="L78" s="108">
        <f t="shared" si="1"/>
        <v>19258</v>
      </c>
    </row>
    <row r="79" spans="1:12" s="17" customFormat="1" ht="15" customHeight="1" thickBot="1">
      <c r="A79" s="8" t="s">
        <v>235</v>
      </c>
      <c r="B79" s="109"/>
      <c r="C79" s="110" t="s">
        <v>236</v>
      </c>
      <c r="D79" s="111" t="s">
        <v>237</v>
      </c>
      <c r="E79" s="112"/>
      <c r="F79" s="112"/>
      <c r="G79" s="112"/>
      <c r="H79" s="112"/>
      <c r="I79" s="113">
        <f>'2. melléklet_II_mód'!DU79</f>
        <v>1141691</v>
      </c>
      <c r="J79" s="114">
        <f>'3. melléklet_II_mód'!AA79</f>
        <v>0</v>
      </c>
      <c r="K79" s="114">
        <f>'4. melléklet_II_mód'!T79+'5. melléklet_II_mód'!T79+'6. melléklet_II_mód'!S79+'7. melléklet_II_mód'!M79+'8. melléklet_II_mód'!P79</f>
        <v>0</v>
      </c>
      <c r="L79" s="114">
        <f t="shared" si="1"/>
        <v>1141691</v>
      </c>
    </row>
    <row r="80" spans="1:12" s="73" customFormat="1" ht="16.5" thickBot="1">
      <c r="A80" s="8" t="s">
        <v>238</v>
      </c>
      <c r="B80" s="70"/>
      <c r="C80" s="71"/>
      <c r="D80" s="99"/>
      <c r="E80" s="99"/>
      <c r="F80" s="71"/>
      <c r="G80" s="71"/>
      <c r="H80" s="115"/>
      <c r="I80" s="72">
        <f>'2. melléklet_II_mód'!DU80</f>
        <v>0</v>
      </c>
      <c r="J80" s="72">
        <f>'3. melléklet_II_mód'!AA80</f>
        <v>0</v>
      </c>
      <c r="K80" s="72">
        <f>'4. melléklet_II_mód'!T80+'5. melléklet_II_mód'!T80+'6. melléklet_II_mód'!S80+'7. melléklet_II_mód'!M80+'8. melléklet_II_mód'!P80</f>
        <v>0</v>
      </c>
      <c r="L80" s="72">
        <f t="shared" si="1"/>
        <v>0</v>
      </c>
    </row>
    <row r="81" spans="1:12" s="104" customFormat="1" ht="30" customHeight="1" thickBot="1">
      <c r="A81" s="8" t="s">
        <v>239</v>
      </c>
      <c r="B81" s="116" t="s">
        <v>240</v>
      </c>
      <c r="C81" s="117"/>
      <c r="D81" s="118"/>
      <c r="E81" s="118"/>
      <c r="F81" s="118"/>
      <c r="G81" s="118"/>
      <c r="H81" s="118"/>
      <c r="I81" s="119">
        <f>'2. melléklet_II_mód'!DU81</f>
        <v>6492345</v>
      </c>
      <c r="J81" s="119">
        <f>'3. melléklet_II_mód'!AA81</f>
        <v>447245</v>
      </c>
      <c r="K81" s="119">
        <f>'4. melléklet_II_mód'!T81+'5. melléklet_II_mód'!T81+'6. melléklet_II_mód'!S81+'7. melléklet_II_mód'!M81+'8. melléklet_II_mód'!P81</f>
        <v>1069886</v>
      </c>
      <c r="L81" s="119">
        <f>SUM(I81:K81)-L79</f>
        <v>6867785</v>
      </c>
    </row>
    <row r="82" spans="1:12" ht="15" customHeight="1" thickBot="1">
      <c r="A82" s="8" t="s">
        <v>241</v>
      </c>
      <c r="L82" s="7" t="s">
        <v>27</v>
      </c>
    </row>
    <row r="83" spans="1:12" s="10" customFormat="1" ht="15" customHeight="1" thickBot="1">
      <c r="A83" s="8" t="s">
        <v>242</v>
      </c>
      <c r="B83" s="9" t="s">
        <v>28</v>
      </c>
      <c r="C83" s="9" t="s">
        <v>29</v>
      </c>
      <c r="D83" s="9" t="s">
        <v>30</v>
      </c>
      <c r="E83" s="354" t="s">
        <v>31</v>
      </c>
      <c r="F83" s="355"/>
      <c r="G83" s="355"/>
      <c r="H83" s="356"/>
      <c r="I83" s="9" t="s">
        <v>32</v>
      </c>
      <c r="J83" s="9" t="s">
        <v>33</v>
      </c>
      <c r="K83" s="9" t="s">
        <v>34</v>
      </c>
      <c r="L83" s="9" t="s">
        <v>35</v>
      </c>
    </row>
    <row r="84" spans="1:12" ht="30" customHeight="1" thickBot="1">
      <c r="A84" s="8" t="s">
        <v>243</v>
      </c>
      <c r="B84" s="357" t="s">
        <v>244</v>
      </c>
      <c r="C84" s="358"/>
      <c r="D84" s="358"/>
      <c r="E84" s="358"/>
      <c r="F84" s="358"/>
      <c r="G84" s="358"/>
      <c r="H84" s="358"/>
      <c r="I84" s="358"/>
      <c r="J84" s="358"/>
      <c r="K84" s="358"/>
      <c r="L84" s="359"/>
    </row>
    <row r="85" spans="1:12" ht="30" customHeight="1" thickBot="1">
      <c r="A85" s="8" t="s">
        <v>245</v>
      </c>
      <c r="B85" s="360"/>
      <c r="C85" s="361"/>
      <c r="D85" s="361"/>
      <c r="E85" s="361"/>
      <c r="F85" s="361"/>
      <c r="G85" s="361"/>
      <c r="H85" s="361"/>
      <c r="I85" s="361"/>
      <c r="J85" s="361"/>
      <c r="K85" s="361"/>
      <c r="L85" s="362"/>
    </row>
    <row r="86" spans="1:12" ht="30" customHeight="1" thickBot="1">
      <c r="A86" s="8" t="s">
        <v>246</v>
      </c>
      <c r="B86" s="332" t="s">
        <v>247</v>
      </c>
      <c r="C86" s="332"/>
      <c r="D86" s="332"/>
      <c r="E86" s="332"/>
      <c r="F86" s="332"/>
      <c r="G86" s="332"/>
      <c r="H86" s="332"/>
      <c r="I86" s="120">
        <f>I43</f>
        <v>4357754</v>
      </c>
      <c r="J86" s="120">
        <f>J43</f>
        <v>13449</v>
      </c>
      <c r="K86" s="120">
        <f>K43</f>
        <v>258724</v>
      </c>
      <c r="L86" s="120">
        <f>L43</f>
        <v>4629927</v>
      </c>
    </row>
    <row r="87" spans="1:12" ht="19.5" customHeight="1" thickBot="1">
      <c r="A87" s="8" t="s">
        <v>248</v>
      </c>
      <c r="B87" s="345" t="s">
        <v>249</v>
      </c>
      <c r="C87" s="346"/>
      <c r="D87" s="346"/>
      <c r="E87" s="346"/>
      <c r="F87" s="346"/>
      <c r="G87" s="346"/>
      <c r="H87" s="347"/>
      <c r="I87" s="121"/>
      <c r="J87" s="121"/>
      <c r="K87" s="121"/>
      <c r="L87" s="121"/>
    </row>
    <row r="88" spans="1:12" ht="19.5" customHeight="1" thickBot="1">
      <c r="A88" s="8" t="s">
        <v>250</v>
      </c>
      <c r="B88" s="343" t="s">
        <v>251</v>
      </c>
      <c r="C88" s="343"/>
      <c r="D88" s="343"/>
      <c r="E88" s="343"/>
      <c r="F88" s="343"/>
      <c r="G88" s="343"/>
      <c r="H88" s="343"/>
      <c r="I88" s="122">
        <f>SUM(I7)</f>
        <v>3137587</v>
      </c>
      <c r="J88" s="122">
        <f>SUM(J7)</f>
        <v>13449</v>
      </c>
      <c r="K88" s="122">
        <f>SUM(K7)</f>
        <v>258724</v>
      </c>
      <c r="L88" s="122">
        <f>SUM(L7)</f>
        <v>3409760</v>
      </c>
    </row>
    <row r="89" spans="1:12" ht="19.5" customHeight="1" thickBot="1">
      <c r="A89" s="8" t="s">
        <v>252</v>
      </c>
      <c r="B89" s="343" t="s">
        <v>253</v>
      </c>
      <c r="C89" s="343"/>
      <c r="D89" s="343"/>
      <c r="E89" s="343"/>
      <c r="F89" s="343"/>
      <c r="G89" s="343"/>
      <c r="H89" s="343"/>
      <c r="I89" s="122">
        <f>SUM(I33)</f>
        <v>1220167</v>
      </c>
      <c r="J89" s="122">
        <f>SUM(J33)</f>
        <v>0</v>
      </c>
      <c r="K89" s="122">
        <f>SUM(K33)</f>
        <v>0</v>
      </c>
      <c r="L89" s="122">
        <f>SUM(L33)</f>
        <v>1220167</v>
      </c>
    </row>
    <row r="90" spans="1:12" ht="30" customHeight="1" thickBot="1">
      <c r="A90" s="8" t="s">
        <v>254</v>
      </c>
      <c r="B90" s="332" t="s">
        <v>255</v>
      </c>
      <c r="C90" s="332"/>
      <c r="D90" s="332"/>
      <c r="E90" s="332"/>
      <c r="F90" s="332"/>
      <c r="G90" s="332"/>
      <c r="H90" s="332"/>
      <c r="I90" s="120">
        <f>I75</f>
        <v>4831396</v>
      </c>
      <c r="J90" s="120">
        <f>J75</f>
        <v>447245</v>
      </c>
      <c r="K90" s="120">
        <f>K75</f>
        <v>1069886</v>
      </c>
      <c r="L90" s="120">
        <f>L75</f>
        <v>6348527</v>
      </c>
    </row>
    <row r="91" spans="1:12" ht="19.5" customHeight="1" thickBot="1">
      <c r="A91" s="8" t="s">
        <v>256</v>
      </c>
      <c r="B91" s="345" t="s">
        <v>249</v>
      </c>
      <c r="C91" s="346"/>
      <c r="D91" s="346"/>
      <c r="E91" s="346"/>
      <c r="F91" s="346"/>
      <c r="G91" s="346"/>
      <c r="H91" s="347"/>
      <c r="I91" s="121"/>
      <c r="J91" s="121"/>
      <c r="K91" s="121"/>
      <c r="L91" s="121"/>
    </row>
    <row r="92" spans="1:12" ht="19.5" customHeight="1" thickBot="1">
      <c r="A92" s="8" t="s">
        <v>257</v>
      </c>
      <c r="B92" s="343" t="s">
        <v>251</v>
      </c>
      <c r="C92" s="343"/>
      <c r="D92" s="343"/>
      <c r="E92" s="343"/>
      <c r="F92" s="343"/>
      <c r="G92" s="343"/>
      <c r="H92" s="343"/>
      <c r="I92" s="122">
        <f>SUM(I55)</f>
        <v>2206175</v>
      </c>
      <c r="J92" s="122">
        <f>SUM(J55)</f>
        <v>414275</v>
      </c>
      <c r="K92" s="122">
        <f>SUM(K55)</f>
        <v>1058769</v>
      </c>
      <c r="L92" s="122">
        <f>SUM(L55)</f>
        <v>3679219</v>
      </c>
    </row>
    <row r="93" spans="1:12" ht="19.5" customHeight="1" thickBot="1">
      <c r="A93" s="8" t="s">
        <v>258</v>
      </c>
      <c r="B93" s="343" t="s">
        <v>253</v>
      </c>
      <c r="C93" s="343"/>
      <c r="D93" s="343"/>
      <c r="E93" s="343"/>
      <c r="F93" s="343"/>
      <c r="G93" s="343"/>
      <c r="H93" s="343"/>
      <c r="I93" s="122">
        <f>SUM(I67)</f>
        <v>2625221</v>
      </c>
      <c r="J93" s="122">
        <f>SUM(J67)</f>
        <v>32970</v>
      </c>
      <c r="K93" s="122">
        <f>SUM(K67)</f>
        <v>11117</v>
      </c>
      <c r="L93" s="122">
        <f>SUM(L67)</f>
        <v>2669308</v>
      </c>
    </row>
    <row r="94" spans="1:12" s="104" customFormat="1" ht="30" customHeight="1" thickBot="1">
      <c r="A94" s="8" t="s">
        <v>259</v>
      </c>
      <c r="B94" s="344" t="s">
        <v>260</v>
      </c>
      <c r="C94" s="344"/>
      <c r="D94" s="344"/>
      <c r="E94" s="344"/>
      <c r="F94" s="344"/>
      <c r="G94" s="344"/>
      <c r="H94" s="344"/>
      <c r="I94" s="123">
        <f>I86-I90</f>
        <v>-473642</v>
      </c>
      <c r="J94" s="123">
        <f>J86-J90</f>
        <v>-433796</v>
      </c>
      <c r="K94" s="123">
        <f>K86-K90</f>
        <v>-811162</v>
      </c>
      <c r="L94" s="123">
        <f>L86-L90</f>
        <v>-1718600</v>
      </c>
    </row>
    <row r="95" spans="1:12" ht="19.5" customHeight="1" thickBot="1">
      <c r="A95" s="8" t="s">
        <v>261</v>
      </c>
      <c r="B95" s="345" t="s">
        <v>249</v>
      </c>
      <c r="C95" s="346"/>
      <c r="D95" s="346"/>
      <c r="E95" s="346"/>
      <c r="F95" s="346"/>
      <c r="G95" s="346"/>
      <c r="H95" s="347"/>
      <c r="I95" s="124"/>
      <c r="J95" s="124"/>
      <c r="K95" s="124"/>
      <c r="L95" s="124"/>
    </row>
    <row r="96" spans="1:12" ht="19.5" customHeight="1" thickBot="1">
      <c r="A96" s="8" t="s">
        <v>262</v>
      </c>
      <c r="B96" s="343" t="s">
        <v>251</v>
      </c>
      <c r="C96" s="343"/>
      <c r="D96" s="343"/>
      <c r="E96" s="343"/>
      <c r="F96" s="343"/>
      <c r="G96" s="343"/>
      <c r="H96" s="343"/>
      <c r="I96" s="122">
        <f aca="true" t="shared" si="2" ref="I96:L97">I88-I92</f>
        <v>931412</v>
      </c>
      <c r="J96" s="122">
        <f t="shared" si="2"/>
        <v>-400826</v>
      </c>
      <c r="K96" s="122">
        <f t="shared" si="2"/>
        <v>-800045</v>
      </c>
      <c r="L96" s="122">
        <f t="shared" si="2"/>
        <v>-269459</v>
      </c>
    </row>
    <row r="97" spans="1:12" ht="19.5" customHeight="1" thickBot="1">
      <c r="A97" s="8" t="s">
        <v>263</v>
      </c>
      <c r="B97" s="343" t="s">
        <v>253</v>
      </c>
      <c r="C97" s="343"/>
      <c r="D97" s="343"/>
      <c r="E97" s="343"/>
      <c r="F97" s="343"/>
      <c r="G97" s="343"/>
      <c r="H97" s="343"/>
      <c r="I97" s="122">
        <f t="shared" si="2"/>
        <v>-1405054</v>
      </c>
      <c r="J97" s="122">
        <f t="shared" si="2"/>
        <v>-32970</v>
      </c>
      <c r="K97" s="122">
        <f t="shared" si="2"/>
        <v>-11117</v>
      </c>
      <c r="L97" s="122">
        <f t="shared" si="2"/>
        <v>-1449141</v>
      </c>
    </row>
    <row r="98" spans="1:12" ht="30" customHeight="1" thickBot="1">
      <c r="A98" s="8" t="s">
        <v>264</v>
      </c>
      <c r="B98" s="342"/>
      <c r="C98" s="342"/>
      <c r="D98" s="342"/>
      <c r="E98" s="342"/>
      <c r="F98" s="342"/>
      <c r="G98" s="342"/>
      <c r="H98" s="342"/>
      <c r="I98" s="342"/>
      <c r="J98" s="342"/>
      <c r="K98" s="342"/>
      <c r="L98" s="342"/>
    </row>
    <row r="99" spans="1:12" ht="30" customHeight="1" thickBot="1">
      <c r="A99" s="8" t="s">
        <v>265</v>
      </c>
      <c r="B99" s="332" t="s">
        <v>266</v>
      </c>
      <c r="C99" s="332"/>
      <c r="D99" s="332"/>
      <c r="E99" s="332"/>
      <c r="F99" s="332"/>
      <c r="G99" s="332"/>
      <c r="H99" s="332"/>
      <c r="I99" s="333">
        <f>SUM(I100:L101)</f>
        <v>1218600</v>
      </c>
      <c r="J99" s="336"/>
      <c r="K99" s="336"/>
      <c r="L99" s="337"/>
    </row>
    <row r="100" spans="1:12" ht="19.5" customHeight="1" thickBot="1">
      <c r="A100" s="8" t="s">
        <v>267</v>
      </c>
      <c r="B100" s="338" t="s">
        <v>268</v>
      </c>
      <c r="C100" s="338"/>
      <c r="D100" s="338"/>
      <c r="E100" s="338"/>
      <c r="F100" s="338"/>
      <c r="G100" s="338"/>
      <c r="H100" s="338"/>
      <c r="I100" s="339">
        <f>SUM(L48)-L78</f>
        <v>392341</v>
      </c>
      <c r="J100" s="334"/>
      <c r="K100" s="334"/>
      <c r="L100" s="335"/>
    </row>
    <row r="101" spans="1:12" ht="19.5" customHeight="1" thickBot="1">
      <c r="A101" s="8" t="s">
        <v>269</v>
      </c>
      <c r="B101" s="338" t="s">
        <v>270</v>
      </c>
      <c r="C101" s="338"/>
      <c r="D101" s="338"/>
      <c r="E101" s="338"/>
      <c r="F101" s="338"/>
      <c r="G101" s="338"/>
      <c r="H101" s="338"/>
      <c r="I101" s="339">
        <f>SUM(L49)</f>
        <v>826259</v>
      </c>
      <c r="J101" s="334"/>
      <c r="K101" s="334"/>
      <c r="L101" s="335"/>
    </row>
    <row r="102" spans="1:12" ht="30" customHeight="1" thickBot="1">
      <c r="A102" s="8" t="s">
        <v>271</v>
      </c>
      <c r="B102" s="332" t="s">
        <v>272</v>
      </c>
      <c r="C102" s="332"/>
      <c r="D102" s="332"/>
      <c r="E102" s="332"/>
      <c r="F102" s="332"/>
      <c r="G102" s="332"/>
      <c r="H102" s="332"/>
      <c r="I102" s="333">
        <f>I103-I104</f>
        <v>500000</v>
      </c>
      <c r="J102" s="336"/>
      <c r="K102" s="336"/>
      <c r="L102" s="337"/>
    </row>
    <row r="103" spans="1:12" ht="19.5" customHeight="1" thickBot="1">
      <c r="A103" s="8" t="s">
        <v>273</v>
      </c>
      <c r="B103" s="338" t="s">
        <v>156</v>
      </c>
      <c r="C103" s="338"/>
      <c r="D103" s="338"/>
      <c r="E103" s="338"/>
      <c r="F103" s="338"/>
      <c r="G103" s="338"/>
      <c r="H103" s="338"/>
      <c r="I103" s="339">
        <f>SUM(L45)</f>
        <v>1000000</v>
      </c>
      <c r="J103" s="334"/>
      <c r="K103" s="334"/>
      <c r="L103" s="335"/>
    </row>
    <row r="104" spans="1:12" ht="19.5" customHeight="1" thickBot="1">
      <c r="A104" s="8" t="s">
        <v>274</v>
      </c>
      <c r="B104" s="338" t="s">
        <v>232</v>
      </c>
      <c r="C104" s="338"/>
      <c r="D104" s="338"/>
      <c r="E104" s="338"/>
      <c r="F104" s="338"/>
      <c r="G104" s="338"/>
      <c r="H104" s="338"/>
      <c r="I104" s="339">
        <f>SUM(L77)</f>
        <v>500000</v>
      </c>
      <c r="J104" s="340"/>
      <c r="K104" s="340"/>
      <c r="L104" s="341"/>
    </row>
    <row r="105" spans="1:12" ht="30" customHeight="1" thickBot="1">
      <c r="A105" s="8" t="s">
        <v>275</v>
      </c>
      <c r="B105" s="332" t="s">
        <v>276</v>
      </c>
      <c r="C105" s="332"/>
      <c r="D105" s="332"/>
      <c r="E105" s="332"/>
      <c r="F105" s="332"/>
      <c r="G105" s="332"/>
      <c r="H105" s="332"/>
      <c r="I105" s="333">
        <f>L94+I99+I102</f>
        <v>0</v>
      </c>
      <c r="J105" s="334"/>
      <c r="K105" s="334"/>
      <c r="L105" s="335"/>
    </row>
  </sheetData>
  <sheetProtection/>
  <mergeCells count="39">
    <mergeCell ref="C44:H44"/>
    <mergeCell ref="E4:H4"/>
    <mergeCell ref="B5:L5"/>
    <mergeCell ref="B6:H6"/>
    <mergeCell ref="E9:H9"/>
    <mergeCell ref="B43:H43"/>
    <mergeCell ref="B91:H91"/>
    <mergeCell ref="B52:H52"/>
    <mergeCell ref="B53:L53"/>
    <mergeCell ref="B54:H54"/>
    <mergeCell ref="E83:H83"/>
    <mergeCell ref="B84:L84"/>
    <mergeCell ref="B85:L85"/>
    <mergeCell ref="B86:H86"/>
    <mergeCell ref="B87:H87"/>
    <mergeCell ref="B88:H88"/>
    <mergeCell ref="B89:H89"/>
    <mergeCell ref="B90:H90"/>
    <mergeCell ref="B101:H101"/>
    <mergeCell ref="I101:L101"/>
    <mergeCell ref="B92:H92"/>
    <mergeCell ref="B93:H93"/>
    <mergeCell ref="B94:H94"/>
    <mergeCell ref="B95:H95"/>
    <mergeCell ref="B96:H96"/>
    <mergeCell ref="B97:H97"/>
    <mergeCell ref="B98:L98"/>
    <mergeCell ref="B99:H99"/>
    <mergeCell ref="I99:L99"/>
    <mergeCell ref="B100:H100"/>
    <mergeCell ref="I100:L100"/>
    <mergeCell ref="B105:H105"/>
    <mergeCell ref="I105:L105"/>
    <mergeCell ref="B102:H102"/>
    <mergeCell ref="I102:L102"/>
    <mergeCell ref="B103:H103"/>
    <mergeCell ref="I103:L103"/>
    <mergeCell ref="B104:H104"/>
    <mergeCell ref="I104:L104"/>
  </mergeCells>
  <printOptions horizontalCentered="1"/>
  <pageMargins left="0.7086614173228347" right="0.7086614173228347" top="0.7480314960629921" bottom="0.7480314960629921" header="0.31496062992125984" footer="0.31496062992125984"/>
  <pageSetup horizontalDpi="600" verticalDpi="600" orientation="portrait" paperSize="8" scale="56" r:id="rId1"/>
  <headerFooter>
    <oddFooter>&amp;L&amp;D&amp;C&amp;P</oddFooter>
  </headerFooter>
</worksheet>
</file>

<file path=xl/worksheets/sheet4.xml><?xml version="1.0" encoding="utf-8"?>
<worksheet xmlns="http://schemas.openxmlformats.org/spreadsheetml/2006/main" xmlns:r="http://schemas.openxmlformats.org/officeDocument/2006/relationships">
  <dimension ref="A1:DY81"/>
  <sheetViews>
    <sheetView view="pageBreakPreview" zoomScaleSheetLayoutView="100" zoomScalePageLayoutView="0" workbookViewId="0" topLeftCell="DJ61">
      <selection activeCell="DU1" sqref="DU1"/>
    </sheetView>
  </sheetViews>
  <sheetFormatPr defaultColWidth="9.140625" defaultRowHeight="15"/>
  <cols>
    <col min="1" max="1" width="4.421875" style="5" customWidth="1"/>
    <col min="2" max="2" width="4.140625" style="6" customWidth="1"/>
    <col min="3" max="3" width="5.7109375" style="6" customWidth="1"/>
    <col min="4" max="5" width="8.7109375" style="6" customWidth="1"/>
    <col min="6" max="7" width="10.7109375" style="6" customWidth="1"/>
    <col min="8" max="8" width="78.7109375" style="6" customWidth="1"/>
    <col min="9" max="16" width="15.7109375" style="6" customWidth="1"/>
    <col min="17" max="17" width="4.421875" style="5" customWidth="1"/>
    <col min="18" max="18" width="4.140625" style="6" customWidth="1"/>
    <col min="19" max="19" width="5.7109375" style="6" customWidth="1"/>
    <col min="20" max="21" width="8.7109375" style="6" customWidth="1"/>
    <col min="22" max="23" width="10.7109375" style="6" customWidth="1"/>
    <col min="24" max="24" width="78.7109375" style="6" customWidth="1"/>
    <col min="25" max="31" width="15.7109375" style="6" customWidth="1"/>
    <col min="32" max="32" width="4.421875" style="5" customWidth="1"/>
    <col min="33" max="33" width="4.140625" style="6" customWidth="1"/>
    <col min="34" max="34" width="5.7109375" style="6" customWidth="1"/>
    <col min="35" max="36" width="8.7109375" style="6" customWidth="1"/>
    <col min="37" max="38" width="10.7109375" style="6" customWidth="1"/>
    <col min="39" max="39" width="78.7109375" style="6" customWidth="1"/>
    <col min="40" max="46" width="15.7109375" style="6" customWidth="1"/>
    <col min="47" max="47" width="4.421875" style="5" customWidth="1"/>
    <col min="48" max="48" width="4.140625" style="6" customWidth="1"/>
    <col min="49" max="49" width="5.7109375" style="6" customWidth="1"/>
    <col min="50" max="51" width="8.7109375" style="6" customWidth="1"/>
    <col min="52" max="53" width="10.7109375" style="6" customWidth="1"/>
    <col min="54" max="54" width="78.7109375" style="6" customWidth="1"/>
    <col min="55" max="55" width="14.7109375" style="6" customWidth="1"/>
    <col min="56" max="57" width="13.7109375" style="6" customWidth="1"/>
    <col min="58" max="58" width="14.7109375" style="6" customWidth="1"/>
    <col min="59" max="59" width="13.7109375" style="6" customWidth="1"/>
    <col min="60" max="63" width="14.7109375" style="6" customWidth="1"/>
    <col min="64" max="64" width="4.421875" style="5" customWidth="1"/>
    <col min="65" max="65" width="4.140625" style="6" customWidth="1"/>
    <col min="66" max="66" width="5.7109375" style="6" customWidth="1"/>
    <col min="67" max="68" width="8.7109375" style="6" customWidth="1"/>
    <col min="69" max="70" width="10.7109375" style="6" customWidth="1"/>
    <col min="71" max="71" width="78.7109375" style="6" customWidth="1"/>
    <col min="72" max="78" width="15.7109375" style="6" customWidth="1"/>
    <col min="79" max="79" width="4.421875" style="5" customWidth="1"/>
    <col min="80" max="80" width="4.140625" style="6" customWidth="1"/>
    <col min="81" max="81" width="5.7109375" style="6" customWidth="1"/>
    <col min="82" max="83" width="8.7109375" style="6" customWidth="1"/>
    <col min="84" max="85" width="10.7109375" style="6" customWidth="1"/>
    <col min="86" max="86" width="78.7109375" style="6" customWidth="1"/>
    <col min="87" max="94" width="15.7109375" style="6" customWidth="1"/>
    <col min="95" max="95" width="4.421875" style="5" customWidth="1"/>
    <col min="96" max="96" width="4.140625" style="6" customWidth="1"/>
    <col min="97" max="97" width="5.7109375" style="6" customWidth="1"/>
    <col min="98" max="99" width="8.7109375" style="6" customWidth="1"/>
    <col min="100" max="101" width="10.7109375" style="6" customWidth="1"/>
    <col min="102" max="102" width="78.7109375" style="6" customWidth="1"/>
    <col min="103" max="110" width="15.7109375" style="6" customWidth="1"/>
    <col min="111" max="111" width="4.421875" style="5" customWidth="1"/>
    <col min="112" max="112" width="4.140625" style="6" customWidth="1"/>
    <col min="113" max="113" width="5.7109375" style="6" customWidth="1"/>
    <col min="114" max="115" width="8.7109375" style="6" customWidth="1"/>
    <col min="116" max="117" width="10.7109375" style="6" customWidth="1"/>
    <col min="118" max="118" width="78.7109375" style="6" customWidth="1"/>
    <col min="119" max="125" width="15.7109375" style="6" customWidth="1"/>
    <col min="126" max="16384" width="9.140625" style="6" customWidth="1"/>
  </cols>
  <sheetData>
    <row r="1" spans="16:125" ht="15" customHeight="1">
      <c r="P1" s="7" t="s">
        <v>1246</v>
      </c>
      <c r="AE1" s="7" t="s">
        <v>1246</v>
      </c>
      <c r="AT1" s="7" t="s">
        <v>1246</v>
      </c>
      <c r="BK1" s="7" t="s">
        <v>1246</v>
      </c>
      <c r="BZ1" s="7" t="s">
        <v>1246</v>
      </c>
      <c r="CP1" s="7" t="s">
        <v>1246</v>
      </c>
      <c r="DF1" s="7" t="s">
        <v>1246</v>
      </c>
      <c r="DT1" s="7"/>
      <c r="DU1" s="7" t="s">
        <v>1246</v>
      </c>
    </row>
    <row r="2" ht="15" customHeight="1"/>
    <row r="3" spans="16:125" ht="15" customHeight="1" thickBot="1">
      <c r="P3" s="7" t="s">
        <v>27</v>
      </c>
      <c r="AE3" s="7" t="s">
        <v>27</v>
      </c>
      <c r="AT3" s="7" t="s">
        <v>27</v>
      </c>
      <c r="BK3" s="7" t="s">
        <v>27</v>
      </c>
      <c r="BZ3" s="7" t="s">
        <v>27</v>
      </c>
      <c r="CP3" s="7" t="s">
        <v>27</v>
      </c>
      <c r="DF3" s="7" t="s">
        <v>27</v>
      </c>
      <c r="DT3" s="7"/>
      <c r="DU3" s="7" t="s">
        <v>27</v>
      </c>
    </row>
    <row r="4" spans="1:125" s="10" customFormat="1" ht="15" customHeight="1" thickBot="1">
      <c r="A4" s="8"/>
      <c r="B4" s="9" t="s">
        <v>28</v>
      </c>
      <c r="C4" s="9" t="s">
        <v>29</v>
      </c>
      <c r="D4" s="9" t="s">
        <v>30</v>
      </c>
      <c r="E4" s="354" t="s">
        <v>31</v>
      </c>
      <c r="F4" s="355"/>
      <c r="G4" s="355"/>
      <c r="H4" s="356"/>
      <c r="I4" s="9" t="s">
        <v>32</v>
      </c>
      <c r="J4" s="9" t="s">
        <v>33</v>
      </c>
      <c r="K4" s="9" t="s">
        <v>34</v>
      </c>
      <c r="L4" s="9" t="s">
        <v>35</v>
      </c>
      <c r="M4" s="9" t="s">
        <v>277</v>
      </c>
      <c r="N4" s="9" t="s">
        <v>278</v>
      </c>
      <c r="O4" s="9" t="s">
        <v>279</v>
      </c>
      <c r="P4" s="9" t="s">
        <v>280</v>
      </c>
      <c r="Q4" s="8"/>
      <c r="R4" s="9" t="s">
        <v>281</v>
      </c>
      <c r="S4" s="9" t="s">
        <v>282</v>
      </c>
      <c r="T4" s="9" t="s">
        <v>283</v>
      </c>
      <c r="U4" s="354" t="s">
        <v>284</v>
      </c>
      <c r="V4" s="355"/>
      <c r="W4" s="355"/>
      <c r="X4" s="356"/>
      <c r="Y4" s="9" t="s">
        <v>285</v>
      </c>
      <c r="Z4" s="9" t="s">
        <v>286</v>
      </c>
      <c r="AA4" s="9" t="s">
        <v>287</v>
      </c>
      <c r="AB4" s="9" t="s">
        <v>288</v>
      </c>
      <c r="AC4" s="9" t="s">
        <v>289</v>
      </c>
      <c r="AD4" s="9" t="s">
        <v>290</v>
      </c>
      <c r="AE4" s="9" t="s">
        <v>291</v>
      </c>
      <c r="AF4" s="8"/>
      <c r="AG4" s="9" t="s">
        <v>292</v>
      </c>
      <c r="AH4" s="9" t="s">
        <v>293</v>
      </c>
      <c r="AI4" s="9" t="s">
        <v>294</v>
      </c>
      <c r="AJ4" s="354" t="s">
        <v>295</v>
      </c>
      <c r="AK4" s="355"/>
      <c r="AL4" s="355"/>
      <c r="AM4" s="356"/>
      <c r="AN4" s="9" t="s">
        <v>296</v>
      </c>
      <c r="AO4" s="9" t="s">
        <v>297</v>
      </c>
      <c r="AP4" s="9" t="s">
        <v>298</v>
      </c>
      <c r="AQ4" s="9" t="s">
        <v>299</v>
      </c>
      <c r="AR4" s="9" t="s">
        <v>300</v>
      </c>
      <c r="AS4" s="9" t="s">
        <v>301</v>
      </c>
      <c r="AT4" s="9" t="s">
        <v>302</v>
      </c>
      <c r="AU4" s="8"/>
      <c r="AV4" s="9" t="s">
        <v>303</v>
      </c>
      <c r="AW4" s="9" t="s">
        <v>304</v>
      </c>
      <c r="AX4" s="9" t="s">
        <v>305</v>
      </c>
      <c r="AY4" s="354" t="s">
        <v>306</v>
      </c>
      <c r="AZ4" s="355"/>
      <c r="BA4" s="355"/>
      <c r="BB4" s="356"/>
      <c r="BC4" s="9" t="s">
        <v>307</v>
      </c>
      <c r="BD4" s="9" t="s">
        <v>308</v>
      </c>
      <c r="BE4" s="9" t="s">
        <v>309</v>
      </c>
      <c r="BF4" s="9" t="s">
        <v>310</v>
      </c>
      <c r="BG4" s="9" t="s">
        <v>311</v>
      </c>
      <c r="BH4" s="9" t="s">
        <v>312</v>
      </c>
      <c r="BI4" s="9" t="s">
        <v>313</v>
      </c>
      <c r="BJ4" s="9" t="s">
        <v>314</v>
      </c>
      <c r="BK4" s="9" t="s">
        <v>315</v>
      </c>
      <c r="BL4" s="8"/>
      <c r="BM4" s="9" t="s">
        <v>316</v>
      </c>
      <c r="BN4" s="9" t="s">
        <v>317</v>
      </c>
      <c r="BO4" s="9" t="s">
        <v>318</v>
      </c>
      <c r="BP4" s="354" t="s">
        <v>319</v>
      </c>
      <c r="BQ4" s="355"/>
      <c r="BR4" s="355"/>
      <c r="BS4" s="356"/>
      <c r="BT4" s="125" t="s">
        <v>320</v>
      </c>
      <c r="BU4" s="9" t="s">
        <v>321</v>
      </c>
      <c r="BV4" s="9" t="s">
        <v>322</v>
      </c>
      <c r="BW4" s="9" t="s">
        <v>323</v>
      </c>
      <c r="BX4" s="9" t="s">
        <v>324</v>
      </c>
      <c r="BY4" s="9" t="s">
        <v>325</v>
      </c>
      <c r="BZ4" s="9" t="s">
        <v>326</v>
      </c>
      <c r="CA4" s="8"/>
      <c r="CB4" s="9" t="s">
        <v>327</v>
      </c>
      <c r="CC4" s="9" t="s">
        <v>328</v>
      </c>
      <c r="CD4" s="9" t="s">
        <v>329</v>
      </c>
      <c r="CE4" s="354" t="s">
        <v>330</v>
      </c>
      <c r="CF4" s="355"/>
      <c r="CG4" s="355"/>
      <c r="CH4" s="356"/>
      <c r="CI4" s="9" t="s">
        <v>331</v>
      </c>
      <c r="CJ4" s="9" t="s">
        <v>332</v>
      </c>
      <c r="CK4" s="9" t="s">
        <v>333</v>
      </c>
      <c r="CL4" s="9" t="s">
        <v>334</v>
      </c>
      <c r="CM4" s="9" t="s">
        <v>335</v>
      </c>
      <c r="CN4" s="9" t="s">
        <v>336</v>
      </c>
      <c r="CO4" s="9" t="s">
        <v>337</v>
      </c>
      <c r="CP4" s="9" t="s">
        <v>338</v>
      </c>
      <c r="CQ4" s="8"/>
      <c r="CR4" s="9" t="s">
        <v>339</v>
      </c>
      <c r="CS4" s="9" t="s">
        <v>340</v>
      </c>
      <c r="CT4" s="9" t="s">
        <v>341</v>
      </c>
      <c r="CU4" s="354" t="s">
        <v>342</v>
      </c>
      <c r="CV4" s="355"/>
      <c r="CW4" s="355"/>
      <c r="CX4" s="356"/>
      <c r="CY4" s="9" t="s">
        <v>343</v>
      </c>
      <c r="CZ4" s="9" t="s">
        <v>344</v>
      </c>
      <c r="DA4" s="9" t="s">
        <v>345</v>
      </c>
      <c r="DB4" s="9" t="s">
        <v>346</v>
      </c>
      <c r="DC4" s="9" t="s">
        <v>347</v>
      </c>
      <c r="DD4" s="9" t="s">
        <v>348</v>
      </c>
      <c r="DE4" s="9" t="s">
        <v>349</v>
      </c>
      <c r="DF4" s="9" t="s">
        <v>350</v>
      </c>
      <c r="DG4" s="8"/>
      <c r="DH4" s="9" t="s">
        <v>351</v>
      </c>
      <c r="DI4" s="9" t="s">
        <v>352</v>
      </c>
      <c r="DJ4" s="9" t="s">
        <v>353</v>
      </c>
      <c r="DK4" s="354" t="s">
        <v>354</v>
      </c>
      <c r="DL4" s="355"/>
      <c r="DM4" s="355"/>
      <c r="DN4" s="356"/>
      <c r="DO4" s="9" t="s">
        <v>355</v>
      </c>
      <c r="DP4" s="9" t="s">
        <v>356</v>
      </c>
      <c r="DQ4" s="9" t="s">
        <v>357</v>
      </c>
      <c r="DR4" s="9" t="s">
        <v>358</v>
      </c>
      <c r="DS4" s="9" t="s">
        <v>359</v>
      </c>
      <c r="DT4" s="9" t="s">
        <v>360</v>
      </c>
      <c r="DU4" s="9" t="s">
        <v>361</v>
      </c>
    </row>
    <row r="5" spans="1:129" ht="42" customHeight="1" thickBot="1">
      <c r="A5" s="8" t="s">
        <v>36</v>
      </c>
      <c r="B5" s="357" t="s">
        <v>37</v>
      </c>
      <c r="C5" s="358"/>
      <c r="D5" s="358"/>
      <c r="E5" s="358"/>
      <c r="F5" s="358"/>
      <c r="G5" s="358"/>
      <c r="H5" s="358"/>
      <c r="I5" s="358"/>
      <c r="J5" s="358"/>
      <c r="K5" s="358"/>
      <c r="L5" s="358"/>
      <c r="M5" s="358"/>
      <c r="N5" s="358"/>
      <c r="O5" s="358"/>
      <c r="P5" s="126"/>
      <c r="Q5" s="8" t="s">
        <v>242</v>
      </c>
      <c r="R5" s="357" t="s">
        <v>37</v>
      </c>
      <c r="S5" s="358"/>
      <c r="T5" s="358"/>
      <c r="U5" s="358"/>
      <c r="V5" s="358"/>
      <c r="W5" s="358"/>
      <c r="X5" s="358"/>
      <c r="Y5" s="358"/>
      <c r="Z5" s="358"/>
      <c r="AA5" s="358"/>
      <c r="AB5" s="358"/>
      <c r="AC5" s="358"/>
      <c r="AD5" s="358"/>
      <c r="AE5" s="358"/>
      <c r="AF5" s="8" t="s">
        <v>362</v>
      </c>
      <c r="AG5" s="357" t="s">
        <v>37</v>
      </c>
      <c r="AH5" s="358"/>
      <c r="AI5" s="358"/>
      <c r="AJ5" s="358"/>
      <c r="AK5" s="358"/>
      <c r="AL5" s="358"/>
      <c r="AM5" s="358"/>
      <c r="AN5" s="358"/>
      <c r="AO5" s="358"/>
      <c r="AP5" s="358"/>
      <c r="AQ5" s="358"/>
      <c r="AR5" s="358"/>
      <c r="AS5" s="358"/>
      <c r="AT5" s="358"/>
      <c r="AU5" s="8" t="s">
        <v>363</v>
      </c>
      <c r="AV5" s="357" t="s">
        <v>37</v>
      </c>
      <c r="AW5" s="358"/>
      <c r="AX5" s="358"/>
      <c r="AY5" s="358"/>
      <c r="AZ5" s="358"/>
      <c r="BA5" s="358"/>
      <c r="BB5" s="358"/>
      <c r="BC5" s="358"/>
      <c r="BD5" s="358"/>
      <c r="BE5" s="358"/>
      <c r="BF5" s="358"/>
      <c r="BG5" s="358"/>
      <c r="BH5" s="358"/>
      <c r="BI5" s="358"/>
      <c r="BJ5" s="358"/>
      <c r="BK5" s="358"/>
      <c r="BL5" s="8" t="s">
        <v>364</v>
      </c>
      <c r="BM5" s="357" t="s">
        <v>37</v>
      </c>
      <c r="BN5" s="358"/>
      <c r="BO5" s="358"/>
      <c r="BP5" s="358"/>
      <c r="BQ5" s="358"/>
      <c r="BR5" s="358"/>
      <c r="BS5" s="358"/>
      <c r="BT5" s="358"/>
      <c r="BU5" s="358"/>
      <c r="BV5" s="358"/>
      <c r="BW5" s="358"/>
      <c r="BX5" s="358"/>
      <c r="BY5" s="358"/>
      <c r="BZ5" s="358"/>
      <c r="CA5" s="8" t="s">
        <v>365</v>
      </c>
      <c r="CB5" s="357" t="s">
        <v>37</v>
      </c>
      <c r="CC5" s="358"/>
      <c r="CD5" s="358"/>
      <c r="CE5" s="358"/>
      <c r="CF5" s="358"/>
      <c r="CG5" s="358"/>
      <c r="CH5" s="358"/>
      <c r="CI5" s="358"/>
      <c r="CJ5" s="358"/>
      <c r="CK5" s="358"/>
      <c r="CL5" s="358"/>
      <c r="CM5" s="358"/>
      <c r="CN5" s="358"/>
      <c r="CO5" s="358"/>
      <c r="CP5" s="358"/>
      <c r="CQ5" s="8" t="s">
        <v>366</v>
      </c>
      <c r="CR5" s="357" t="s">
        <v>37</v>
      </c>
      <c r="CS5" s="358"/>
      <c r="CT5" s="358"/>
      <c r="CU5" s="358"/>
      <c r="CV5" s="358"/>
      <c r="CW5" s="358"/>
      <c r="CX5" s="358"/>
      <c r="CY5" s="358"/>
      <c r="CZ5" s="358"/>
      <c r="DA5" s="358"/>
      <c r="DB5" s="358"/>
      <c r="DC5" s="358"/>
      <c r="DD5" s="358"/>
      <c r="DE5" s="358"/>
      <c r="DF5" s="358"/>
      <c r="DG5" s="8" t="s">
        <v>367</v>
      </c>
      <c r="DH5" s="357" t="s">
        <v>368</v>
      </c>
      <c r="DI5" s="358"/>
      <c r="DJ5" s="358"/>
      <c r="DK5" s="358"/>
      <c r="DL5" s="358"/>
      <c r="DM5" s="358"/>
      <c r="DN5" s="358"/>
      <c r="DO5" s="358"/>
      <c r="DP5" s="358"/>
      <c r="DQ5" s="358"/>
      <c r="DR5" s="358"/>
      <c r="DS5" s="358"/>
      <c r="DT5" s="358"/>
      <c r="DU5" s="358"/>
      <c r="DV5" s="127"/>
      <c r="DW5" s="127"/>
      <c r="DX5" s="127"/>
      <c r="DY5" s="127"/>
    </row>
    <row r="6" spans="1:125" ht="153.75" customHeight="1" thickBot="1">
      <c r="A6" s="8" t="s">
        <v>38</v>
      </c>
      <c r="B6" s="353" t="s">
        <v>39</v>
      </c>
      <c r="C6" s="353"/>
      <c r="D6" s="353"/>
      <c r="E6" s="353"/>
      <c r="F6" s="353"/>
      <c r="G6" s="353"/>
      <c r="H6" s="353"/>
      <c r="I6" s="128" t="s">
        <v>369</v>
      </c>
      <c r="J6" s="128" t="s">
        <v>370</v>
      </c>
      <c r="K6" s="128" t="s">
        <v>371</v>
      </c>
      <c r="L6" s="128" t="s">
        <v>372</v>
      </c>
      <c r="M6" s="128" t="s">
        <v>373</v>
      </c>
      <c r="N6" s="128" t="s">
        <v>374</v>
      </c>
      <c r="O6" s="129" t="s">
        <v>375</v>
      </c>
      <c r="P6" s="128" t="s">
        <v>376</v>
      </c>
      <c r="Q6" s="8" t="s">
        <v>243</v>
      </c>
      <c r="R6" s="353" t="s">
        <v>39</v>
      </c>
      <c r="S6" s="353"/>
      <c r="T6" s="353"/>
      <c r="U6" s="353"/>
      <c r="V6" s="353"/>
      <c r="W6" s="353"/>
      <c r="X6" s="353"/>
      <c r="Y6" s="128" t="s">
        <v>377</v>
      </c>
      <c r="Z6" s="128" t="s">
        <v>378</v>
      </c>
      <c r="AA6" s="128" t="s">
        <v>379</v>
      </c>
      <c r="AB6" s="129" t="s">
        <v>380</v>
      </c>
      <c r="AC6" s="128" t="s">
        <v>381</v>
      </c>
      <c r="AD6" s="128" t="s">
        <v>382</v>
      </c>
      <c r="AE6" s="128" t="s">
        <v>383</v>
      </c>
      <c r="AF6" s="8" t="s">
        <v>384</v>
      </c>
      <c r="AG6" s="353" t="s">
        <v>39</v>
      </c>
      <c r="AH6" s="353"/>
      <c r="AI6" s="353"/>
      <c r="AJ6" s="353"/>
      <c r="AK6" s="353"/>
      <c r="AL6" s="353"/>
      <c r="AM6" s="353"/>
      <c r="AN6" s="128" t="s">
        <v>385</v>
      </c>
      <c r="AO6" s="128" t="s">
        <v>386</v>
      </c>
      <c r="AP6" s="128" t="s">
        <v>387</v>
      </c>
      <c r="AQ6" s="128" t="s">
        <v>388</v>
      </c>
      <c r="AR6" s="129" t="s">
        <v>389</v>
      </c>
      <c r="AS6" s="128" t="s">
        <v>390</v>
      </c>
      <c r="AT6" s="128" t="s">
        <v>391</v>
      </c>
      <c r="AU6" s="8" t="s">
        <v>392</v>
      </c>
      <c r="AV6" s="353" t="s">
        <v>39</v>
      </c>
      <c r="AW6" s="353"/>
      <c r="AX6" s="353"/>
      <c r="AY6" s="353"/>
      <c r="AZ6" s="353"/>
      <c r="BA6" s="353"/>
      <c r="BB6" s="353"/>
      <c r="BC6" s="128" t="s">
        <v>393</v>
      </c>
      <c r="BD6" s="128" t="s">
        <v>394</v>
      </c>
      <c r="BE6" s="128" t="s">
        <v>395</v>
      </c>
      <c r="BF6" s="129" t="s">
        <v>396</v>
      </c>
      <c r="BG6" s="129" t="s">
        <v>397</v>
      </c>
      <c r="BH6" s="129" t="s">
        <v>398</v>
      </c>
      <c r="BI6" s="128" t="s">
        <v>399</v>
      </c>
      <c r="BJ6" s="128" t="s">
        <v>400</v>
      </c>
      <c r="BK6" s="128" t="s">
        <v>401</v>
      </c>
      <c r="BL6" s="8" t="s">
        <v>402</v>
      </c>
      <c r="BM6" s="353" t="s">
        <v>39</v>
      </c>
      <c r="BN6" s="353"/>
      <c r="BO6" s="353"/>
      <c r="BP6" s="353"/>
      <c r="BQ6" s="353"/>
      <c r="BR6" s="353"/>
      <c r="BS6" s="353"/>
      <c r="BT6" s="128" t="s">
        <v>403</v>
      </c>
      <c r="BU6" s="129" t="s">
        <v>404</v>
      </c>
      <c r="BV6" s="128" t="s">
        <v>405</v>
      </c>
      <c r="BW6" s="128" t="s">
        <v>406</v>
      </c>
      <c r="BX6" s="128" t="s">
        <v>407</v>
      </c>
      <c r="BY6" s="128" t="s">
        <v>408</v>
      </c>
      <c r="BZ6" s="128" t="s">
        <v>409</v>
      </c>
      <c r="CA6" s="8" t="s">
        <v>410</v>
      </c>
      <c r="CB6" s="353" t="s">
        <v>39</v>
      </c>
      <c r="CC6" s="353"/>
      <c r="CD6" s="353"/>
      <c r="CE6" s="353"/>
      <c r="CF6" s="353"/>
      <c r="CG6" s="353"/>
      <c r="CH6" s="353"/>
      <c r="CI6" s="128" t="s">
        <v>411</v>
      </c>
      <c r="CJ6" s="128" t="s">
        <v>412</v>
      </c>
      <c r="CK6" s="128" t="s">
        <v>413</v>
      </c>
      <c r="CL6" s="128" t="s">
        <v>414</v>
      </c>
      <c r="CM6" s="128" t="s">
        <v>415</v>
      </c>
      <c r="CN6" s="128" t="s">
        <v>416</v>
      </c>
      <c r="CO6" s="128" t="s">
        <v>417</v>
      </c>
      <c r="CP6" s="128" t="s">
        <v>418</v>
      </c>
      <c r="CQ6" s="8" t="s">
        <v>419</v>
      </c>
      <c r="CR6" s="353" t="s">
        <v>39</v>
      </c>
      <c r="CS6" s="353"/>
      <c r="CT6" s="353"/>
      <c r="CU6" s="353"/>
      <c r="CV6" s="353"/>
      <c r="CW6" s="353"/>
      <c r="CX6" s="353"/>
      <c r="CY6" s="128" t="s">
        <v>420</v>
      </c>
      <c r="CZ6" s="128" t="s">
        <v>421</v>
      </c>
      <c r="DA6" s="128" t="s">
        <v>422</v>
      </c>
      <c r="DB6" s="128" t="s">
        <v>423</v>
      </c>
      <c r="DC6" s="128" t="s">
        <v>424</v>
      </c>
      <c r="DD6" s="128" t="s">
        <v>425</v>
      </c>
      <c r="DE6" s="128" t="s">
        <v>426</v>
      </c>
      <c r="DF6" s="128" t="s">
        <v>427</v>
      </c>
      <c r="DG6" s="8" t="s">
        <v>428</v>
      </c>
      <c r="DH6" s="353" t="s">
        <v>39</v>
      </c>
      <c r="DI6" s="353"/>
      <c r="DJ6" s="353"/>
      <c r="DK6" s="353"/>
      <c r="DL6" s="353"/>
      <c r="DM6" s="353"/>
      <c r="DN6" s="353"/>
      <c r="DO6" s="128" t="s">
        <v>429</v>
      </c>
      <c r="DP6" s="128" t="s">
        <v>430</v>
      </c>
      <c r="DQ6" s="128" t="s">
        <v>431</v>
      </c>
      <c r="DR6" s="128" t="s">
        <v>432</v>
      </c>
      <c r="DS6" s="128" t="s">
        <v>433</v>
      </c>
      <c r="DT6" s="128" t="s">
        <v>434</v>
      </c>
      <c r="DU6" s="11" t="s">
        <v>435</v>
      </c>
    </row>
    <row r="7" spans="1:125" s="17" customFormat="1" ht="15" customHeight="1" thickBot="1">
      <c r="A7" s="8" t="s">
        <v>44</v>
      </c>
      <c r="B7" s="12" t="s">
        <v>45</v>
      </c>
      <c r="C7" s="13" t="s">
        <v>46</v>
      </c>
      <c r="D7" s="14"/>
      <c r="E7" s="14"/>
      <c r="F7" s="14"/>
      <c r="G7" s="14"/>
      <c r="H7" s="14"/>
      <c r="I7" s="15">
        <f>SUM(I8,I12,I20,I30)</f>
        <v>111369</v>
      </c>
      <c r="J7" s="15">
        <f>SUM(J8,J12,J20,J30)</f>
        <v>0</v>
      </c>
      <c r="K7" s="15">
        <f aca="true" t="shared" si="0" ref="K7:P7">SUM(K8,K12,K20,K30)</f>
        <v>0</v>
      </c>
      <c r="L7" s="15">
        <f t="shared" si="0"/>
        <v>70948</v>
      </c>
      <c r="M7" s="15">
        <f t="shared" si="0"/>
        <v>20786</v>
      </c>
      <c r="N7" s="15">
        <f t="shared" si="0"/>
        <v>17170</v>
      </c>
      <c r="O7" s="15">
        <f t="shared" si="0"/>
        <v>655547</v>
      </c>
      <c r="P7" s="130">
        <f t="shared" si="0"/>
        <v>0</v>
      </c>
      <c r="Q7" s="8" t="s">
        <v>245</v>
      </c>
      <c r="R7" s="12" t="s">
        <v>45</v>
      </c>
      <c r="S7" s="13" t="s">
        <v>46</v>
      </c>
      <c r="T7" s="14"/>
      <c r="U7" s="14"/>
      <c r="V7" s="14"/>
      <c r="W7" s="14"/>
      <c r="X7" s="131"/>
      <c r="Y7" s="130">
        <f aca="true" t="shared" si="1" ref="Y7:AE7">SUM(Y8,Y12,Y20,Y30)</f>
        <v>67025</v>
      </c>
      <c r="Z7" s="130">
        <f t="shared" si="1"/>
        <v>0</v>
      </c>
      <c r="AA7" s="130">
        <f t="shared" si="1"/>
        <v>10875</v>
      </c>
      <c r="AB7" s="130">
        <f t="shared" si="1"/>
        <v>30</v>
      </c>
      <c r="AC7" s="130">
        <f t="shared" si="1"/>
        <v>0</v>
      </c>
      <c r="AD7" s="130">
        <f t="shared" si="1"/>
        <v>300</v>
      </c>
      <c r="AE7" s="130">
        <f t="shared" si="1"/>
        <v>0</v>
      </c>
      <c r="AF7" s="8" t="s">
        <v>436</v>
      </c>
      <c r="AG7" s="12" t="s">
        <v>45</v>
      </c>
      <c r="AH7" s="13" t="s">
        <v>46</v>
      </c>
      <c r="AI7" s="14"/>
      <c r="AJ7" s="14"/>
      <c r="AK7" s="14"/>
      <c r="AL7" s="14"/>
      <c r="AM7" s="131"/>
      <c r="AN7" s="130">
        <f aca="true" t="shared" si="2" ref="AN7:AT7">SUM(AN8,AN12,AN20,AN30)</f>
        <v>10338</v>
      </c>
      <c r="AO7" s="130">
        <f t="shared" si="2"/>
        <v>5500</v>
      </c>
      <c r="AP7" s="130">
        <f t="shared" si="2"/>
        <v>0</v>
      </c>
      <c r="AQ7" s="130">
        <f t="shared" si="2"/>
        <v>0</v>
      </c>
      <c r="AR7" s="130">
        <f t="shared" si="2"/>
        <v>14568</v>
      </c>
      <c r="AS7" s="130">
        <f t="shared" si="2"/>
        <v>0</v>
      </c>
      <c r="AT7" s="130">
        <f t="shared" si="2"/>
        <v>0</v>
      </c>
      <c r="AU7" s="8" t="s">
        <v>437</v>
      </c>
      <c r="AV7" s="12" t="s">
        <v>45</v>
      </c>
      <c r="AW7" s="13" t="s">
        <v>46</v>
      </c>
      <c r="AX7" s="14"/>
      <c r="AY7" s="14"/>
      <c r="AZ7" s="14"/>
      <c r="BA7" s="14"/>
      <c r="BB7" s="131"/>
      <c r="BC7" s="130">
        <f aca="true" t="shared" si="3" ref="BC7:BK7">SUM(BC8,BC12,BC20,BC30)</f>
        <v>7136</v>
      </c>
      <c r="BD7" s="130">
        <f t="shared" si="3"/>
        <v>0</v>
      </c>
      <c r="BE7" s="130">
        <f t="shared" si="3"/>
        <v>0</v>
      </c>
      <c r="BF7" s="130">
        <f t="shared" si="3"/>
        <v>0</v>
      </c>
      <c r="BG7" s="130">
        <f>SUM(BG8,BG12,BG20,BG30)</f>
        <v>0</v>
      </c>
      <c r="BH7" s="130">
        <f>SUM(BH8,BH12,BH20,BH30)</f>
        <v>0</v>
      </c>
      <c r="BI7" s="130">
        <f t="shared" si="3"/>
        <v>34014</v>
      </c>
      <c r="BJ7" s="130">
        <f t="shared" si="3"/>
        <v>12069</v>
      </c>
      <c r="BK7" s="130">
        <f t="shared" si="3"/>
        <v>240</v>
      </c>
      <c r="BL7" s="8" t="s">
        <v>438</v>
      </c>
      <c r="BM7" s="12" t="s">
        <v>45</v>
      </c>
      <c r="BN7" s="13" t="s">
        <v>46</v>
      </c>
      <c r="BO7" s="14"/>
      <c r="BP7" s="14"/>
      <c r="BQ7" s="14"/>
      <c r="BR7" s="14"/>
      <c r="BS7" s="131"/>
      <c r="BT7" s="130">
        <f aca="true" t="shared" si="4" ref="BT7:BZ7">SUM(BT8,BT12,BT20,BT30)</f>
        <v>0</v>
      </c>
      <c r="BU7" s="130">
        <f t="shared" si="4"/>
        <v>0</v>
      </c>
      <c r="BV7" s="130">
        <f t="shared" si="4"/>
        <v>396</v>
      </c>
      <c r="BW7" s="130">
        <f t="shared" si="4"/>
        <v>0</v>
      </c>
      <c r="BX7" s="130">
        <f t="shared" si="4"/>
        <v>0</v>
      </c>
      <c r="BY7" s="130">
        <f t="shared" si="4"/>
        <v>0</v>
      </c>
      <c r="BZ7" s="130">
        <f t="shared" si="4"/>
        <v>0</v>
      </c>
      <c r="CA7" s="8" t="s">
        <v>439</v>
      </c>
      <c r="CB7" s="12" t="s">
        <v>45</v>
      </c>
      <c r="CC7" s="13" t="s">
        <v>46</v>
      </c>
      <c r="CD7" s="14"/>
      <c r="CE7" s="14"/>
      <c r="CF7" s="14"/>
      <c r="CG7" s="14"/>
      <c r="CH7" s="131"/>
      <c r="CI7" s="130">
        <f aca="true" t="shared" si="5" ref="CI7:CP7">SUM(CI8,CI12,CI20,CI30)</f>
        <v>0</v>
      </c>
      <c r="CJ7" s="130">
        <f t="shared" si="5"/>
        <v>0</v>
      </c>
      <c r="CK7" s="130">
        <f t="shared" si="5"/>
        <v>0</v>
      </c>
      <c r="CL7" s="130">
        <f t="shared" si="5"/>
        <v>0</v>
      </c>
      <c r="CM7" s="130">
        <f t="shared" si="5"/>
        <v>0</v>
      </c>
      <c r="CN7" s="130">
        <f t="shared" si="5"/>
        <v>0</v>
      </c>
      <c r="CO7" s="130">
        <f>SUM(CO8,CO12,CO20,CO30)</f>
        <v>0</v>
      </c>
      <c r="CP7" s="130">
        <f t="shared" si="5"/>
        <v>0</v>
      </c>
      <c r="CQ7" s="8" t="s">
        <v>440</v>
      </c>
      <c r="CR7" s="12" t="s">
        <v>45</v>
      </c>
      <c r="CS7" s="13" t="s">
        <v>46</v>
      </c>
      <c r="CT7" s="14"/>
      <c r="CU7" s="14"/>
      <c r="CV7" s="14"/>
      <c r="CW7" s="14"/>
      <c r="CX7" s="131"/>
      <c r="CY7" s="130">
        <f aca="true" t="shared" si="6" ref="CY7:DF7">SUM(CY8,CY12,CY20,CY30)</f>
        <v>0</v>
      </c>
      <c r="CZ7" s="130">
        <f t="shared" si="6"/>
        <v>0</v>
      </c>
      <c r="DA7" s="130">
        <f t="shared" si="6"/>
        <v>0</v>
      </c>
      <c r="DB7" s="130">
        <f t="shared" si="6"/>
        <v>0</v>
      </c>
      <c r="DC7" s="130">
        <f t="shared" si="6"/>
        <v>0</v>
      </c>
      <c r="DD7" s="130">
        <f t="shared" si="6"/>
        <v>0</v>
      </c>
      <c r="DE7" s="130">
        <f t="shared" si="6"/>
        <v>556</v>
      </c>
      <c r="DF7" s="130">
        <f t="shared" si="6"/>
        <v>0</v>
      </c>
      <c r="DG7" s="8" t="s">
        <v>441</v>
      </c>
      <c r="DH7" s="12" t="s">
        <v>45</v>
      </c>
      <c r="DI7" s="13" t="s">
        <v>46</v>
      </c>
      <c r="DJ7" s="14"/>
      <c r="DK7" s="14"/>
      <c r="DL7" s="14"/>
      <c r="DM7" s="14"/>
      <c r="DN7" s="131"/>
      <c r="DO7" s="130">
        <f aca="true" t="shared" si="7" ref="DO7:DT7">SUM(DO8,DO12,DO20,DO30)</f>
        <v>0</v>
      </c>
      <c r="DP7" s="130">
        <f t="shared" si="7"/>
        <v>0</v>
      </c>
      <c r="DQ7" s="130">
        <f t="shared" si="7"/>
        <v>0</v>
      </c>
      <c r="DR7" s="130">
        <f t="shared" si="7"/>
        <v>200</v>
      </c>
      <c r="DS7" s="130">
        <f t="shared" si="7"/>
        <v>2098520</v>
      </c>
      <c r="DT7" s="130">
        <f t="shared" si="7"/>
        <v>0</v>
      </c>
      <c r="DU7" s="16">
        <f>SUM(I7:P7,Y7:AE7,AN7:AT7,BC7:BK7,BT7:BZ7,CI7:CP7,CY7:DF7,DO7:DT7)</f>
        <v>3137587</v>
      </c>
    </row>
    <row r="8" spans="1:125" s="17" customFormat="1" ht="15" customHeight="1" thickBot="1">
      <c r="A8" s="8" t="s">
        <v>47</v>
      </c>
      <c r="B8" s="18"/>
      <c r="C8" s="19" t="s">
        <v>48</v>
      </c>
      <c r="D8" s="20" t="s">
        <v>49</v>
      </c>
      <c r="E8" s="21"/>
      <c r="F8" s="21"/>
      <c r="G8" s="21"/>
      <c r="H8" s="21"/>
      <c r="I8" s="22">
        <f>SUM(I9:I11)</f>
        <v>85933</v>
      </c>
      <c r="J8" s="22"/>
      <c r="K8" s="22">
        <f aca="true" t="shared" si="8" ref="K8:P8">SUM(K9:K11)</f>
        <v>0</v>
      </c>
      <c r="L8" s="22">
        <f t="shared" si="8"/>
        <v>0</v>
      </c>
      <c r="M8" s="22">
        <f t="shared" si="8"/>
        <v>20786</v>
      </c>
      <c r="N8" s="22">
        <f t="shared" si="8"/>
        <v>1170</v>
      </c>
      <c r="O8" s="22">
        <f t="shared" si="8"/>
        <v>655547</v>
      </c>
      <c r="P8" s="132">
        <f t="shared" si="8"/>
        <v>0</v>
      </c>
      <c r="Q8" s="8" t="s">
        <v>246</v>
      </c>
      <c r="R8" s="18"/>
      <c r="S8" s="19" t="s">
        <v>48</v>
      </c>
      <c r="T8" s="20" t="s">
        <v>49</v>
      </c>
      <c r="U8" s="21"/>
      <c r="V8" s="21"/>
      <c r="W8" s="21"/>
      <c r="X8" s="133"/>
      <c r="Y8" s="132">
        <f aca="true" t="shared" si="9" ref="Y8:AE8">SUM(Y9:Y11)</f>
        <v>67025</v>
      </c>
      <c r="Z8" s="132">
        <f t="shared" si="9"/>
        <v>0</v>
      </c>
      <c r="AA8" s="132">
        <f t="shared" si="9"/>
        <v>10875</v>
      </c>
      <c r="AB8" s="132">
        <f t="shared" si="9"/>
        <v>0</v>
      </c>
      <c r="AC8" s="132">
        <f t="shared" si="9"/>
        <v>0</v>
      </c>
      <c r="AD8" s="132">
        <f t="shared" si="9"/>
        <v>0</v>
      </c>
      <c r="AE8" s="132">
        <f t="shared" si="9"/>
        <v>0</v>
      </c>
      <c r="AF8" s="8" t="s">
        <v>442</v>
      </c>
      <c r="AG8" s="18"/>
      <c r="AH8" s="19" t="s">
        <v>48</v>
      </c>
      <c r="AI8" s="20" t="s">
        <v>49</v>
      </c>
      <c r="AJ8" s="21"/>
      <c r="AK8" s="21"/>
      <c r="AL8" s="21"/>
      <c r="AM8" s="133"/>
      <c r="AN8" s="132">
        <f aca="true" t="shared" si="10" ref="AN8:AT8">SUM(AN9:AN11)</f>
        <v>0</v>
      </c>
      <c r="AO8" s="132">
        <f t="shared" si="10"/>
        <v>0</v>
      </c>
      <c r="AP8" s="132">
        <f t="shared" si="10"/>
        <v>0</v>
      </c>
      <c r="AQ8" s="132">
        <f t="shared" si="10"/>
        <v>0</v>
      </c>
      <c r="AR8" s="132">
        <f t="shared" si="10"/>
        <v>0</v>
      </c>
      <c r="AS8" s="132">
        <f t="shared" si="10"/>
        <v>0</v>
      </c>
      <c r="AT8" s="132">
        <f t="shared" si="10"/>
        <v>0</v>
      </c>
      <c r="AU8" s="8" t="s">
        <v>443</v>
      </c>
      <c r="AV8" s="18"/>
      <c r="AW8" s="19" t="s">
        <v>48</v>
      </c>
      <c r="AX8" s="20" t="s">
        <v>49</v>
      </c>
      <c r="AY8" s="21"/>
      <c r="AZ8" s="21"/>
      <c r="BA8" s="21"/>
      <c r="BB8" s="133"/>
      <c r="BC8" s="132">
        <f aca="true" t="shared" si="11" ref="BC8:BK8">SUM(BC9:BC11)</f>
        <v>0</v>
      </c>
      <c r="BD8" s="132">
        <f t="shared" si="11"/>
        <v>0</v>
      </c>
      <c r="BE8" s="132">
        <f t="shared" si="11"/>
        <v>0</v>
      </c>
      <c r="BF8" s="132">
        <f t="shared" si="11"/>
        <v>0</v>
      </c>
      <c r="BG8" s="132">
        <f>SUM(BG9:BG11)</f>
        <v>0</v>
      </c>
      <c r="BH8" s="132">
        <f>SUM(BH9:BH11)</f>
        <v>0</v>
      </c>
      <c r="BI8" s="132">
        <f t="shared" si="11"/>
        <v>34014</v>
      </c>
      <c r="BJ8" s="132">
        <f t="shared" si="11"/>
        <v>12069</v>
      </c>
      <c r="BK8" s="132">
        <f t="shared" si="11"/>
        <v>0</v>
      </c>
      <c r="BL8" s="8" t="s">
        <v>444</v>
      </c>
      <c r="BM8" s="18"/>
      <c r="BN8" s="19" t="s">
        <v>48</v>
      </c>
      <c r="BO8" s="20" t="s">
        <v>49</v>
      </c>
      <c r="BP8" s="21"/>
      <c r="BQ8" s="21"/>
      <c r="BR8" s="21"/>
      <c r="BS8" s="133"/>
      <c r="BT8" s="132">
        <f aca="true" t="shared" si="12" ref="BT8:BZ8">SUM(BT9:BT11)</f>
        <v>0</v>
      </c>
      <c r="BU8" s="132">
        <f t="shared" si="12"/>
        <v>0</v>
      </c>
      <c r="BV8" s="132">
        <f t="shared" si="12"/>
        <v>0</v>
      </c>
      <c r="BW8" s="132">
        <f t="shared" si="12"/>
        <v>0</v>
      </c>
      <c r="BX8" s="132">
        <f t="shared" si="12"/>
        <v>0</v>
      </c>
      <c r="BY8" s="132">
        <f t="shared" si="12"/>
        <v>0</v>
      </c>
      <c r="BZ8" s="132">
        <f t="shared" si="12"/>
        <v>0</v>
      </c>
      <c r="CA8" s="8" t="s">
        <v>445</v>
      </c>
      <c r="CB8" s="18"/>
      <c r="CC8" s="19" t="s">
        <v>48</v>
      </c>
      <c r="CD8" s="20" t="s">
        <v>49</v>
      </c>
      <c r="CE8" s="21"/>
      <c r="CF8" s="21"/>
      <c r="CG8" s="21"/>
      <c r="CH8" s="133"/>
      <c r="CI8" s="132">
        <f aca="true" t="shared" si="13" ref="CI8:CP8">SUM(CI9:CI11)</f>
        <v>0</v>
      </c>
      <c r="CJ8" s="132">
        <f t="shared" si="13"/>
        <v>0</v>
      </c>
      <c r="CK8" s="132">
        <f t="shared" si="13"/>
        <v>0</v>
      </c>
      <c r="CL8" s="132">
        <f t="shared" si="13"/>
        <v>0</v>
      </c>
      <c r="CM8" s="132">
        <f t="shared" si="13"/>
        <v>0</v>
      </c>
      <c r="CN8" s="132">
        <f t="shared" si="13"/>
        <v>0</v>
      </c>
      <c r="CO8" s="132">
        <f>SUM(CO9:CO11)</f>
        <v>0</v>
      </c>
      <c r="CP8" s="132">
        <f t="shared" si="13"/>
        <v>0</v>
      </c>
      <c r="CQ8" s="8" t="s">
        <v>446</v>
      </c>
      <c r="CR8" s="18"/>
      <c r="CS8" s="19" t="s">
        <v>48</v>
      </c>
      <c r="CT8" s="20" t="s">
        <v>49</v>
      </c>
      <c r="CU8" s="21"/>
      <c r="CV8" s="21"/>
      <c r="CW8" s="21"/>
      <c r="CX8" s="133"/>
      <c r="CY8" s="132">
        <f aca="true" t="shared" si="14" ref="CY8:DF8">SUM(CY9:CY11)</f>
        <v>0</v>
      </c>
      <c r="CZ8" s="132">
        <f t="shared" si="14"/>
        <v>0</v>
      </c>
      <c r="DA8" s="132">
        <f t="shared" si="14"/>
        <v>0</v>
      </c>
      <c r="DB8" s="132">
        <f t="shared" si="14"/>
        <v>0</v>
      </c>
      <c r="DC8" s="132">
        <f t="shared" si="14"/>
        <v>0</v>
      </c>
      <c r="DD8" s="132">
        <f t="shared" si="14"/>
        <v>0</v>
      </c>
      <c r="DE8" s="132">
        <f t="shared" si="14"/>
        <v>0</v>
      </c>
      <c r="DF8" s="132">
        <f t="shared" si="14"/>
        <v>0</v>
      </c>
      <c r="DG8" s="8" t="s">
        <v>447</v>
      </c>
      <c r="DH8" s="18"/>
      <c r="DI8" s="19" t="s">
        <v>48</v>
      </c>
      <c r="DJ8" s="20" t="s">
        <v>49</v>
      </c>
      <c r="DK8" s="21"/>
      <c r="DL8" s="21"/>
      <c r="DM8" s="21"/>
      <c r="DN8" s="133"/>
      <c r="DO8" s="132">
        <f aca="true" t="shared" si="15" ref="DO8:DT8">SUM(DO9:DO11)</f>
        <v>0</v>
      </c>
      <c r="DP8" s="132">
        <f t="shared" si="15"/>
        <v>0</v>
      </c>
      <c r="DQ8" s="132">
        <f t="shared" si="15"/>
        <v>0</v>
      </c>
      <c r="DR8" s="132">
        <f t="shared" si="15"/>
        <v>0</v>
      </c>
      <c r="DS8" s="132">
        <f t="shared" si="15"/>
        <v>0</v>
      </c>
      <c r="DT8" s="132">
        <f t="shared" si="15"/>
        <v>0</v>
      </c>
      <c r="DU8" s="23">
        <f aca="true" t="shared" si="16" ref="DU8:DU52">SUM(I8:P8,Y8:AE8,AN8:AT8,BC8:BK8,BT8:BZ8,CI8:CP8,CY8:DF8,DO8:DT8)</f>
        <v>887419</v>
      </c>
    </row>
    <row r="9" spans="1:125" s="29" customFormat="1" ht="15" customHeight="1" thickBot="1">
      <c r="A9" s="8" t="s">
        <v>50</v>
      </c>
      <c r="B9" s="24"/>
      <c r="C9" s="25"/>
      <c r="D9" s="26" t="s">
        <v>51</v>
      </c>
      <c r="E9" s="363" t="s">
        <v>52</v>
      </c>
      <c r="F9" s="363"/>
      <c r="G9" s="363"/>
      <c r="H9" s="364"/>
      <c r="I9" s="27"/>
      <c r="J9" s="27"/>
      <c r="K9" s="27"/>
      <c r="L9" s="27"/>
      <c r="M9" s="27"/>
      <c r="N9" s="27"/>
      <c r="O9" s="27">
        <f>'[2]2. melléklet'!O9+'[2]Javaslat_I'!L14</f>
        <v>655547</v>
      </c>
      <c r="P9" s="134"/>
      <c r="Q9" s="8" t="s">
        <v>248</v>
      </c>
      <c r="R9" s="24"/>
      <c r="S9" s="25"/>
      <c r="T9" s="26" t="s">
        <v>51</v>
      </c>
      <c r="U9" s="363" t="s">
        <v>52</v>
      </c>
      <c r="V9" s="363"/>
      <c r="W9" s="363"/>
      <c r="X9" s="364"/>
      <c r="Y9" s="134"/>
      <c r="Z9" s="134"/>
      <c r="AA9" s="134"/>
      <c r="AB9" s="134"/>
      <c r="AC9" s="134"/>
      <c r="AD9" s="134"/>
      <c r="AE9" s="134"/>
      <c r="AF9" s="8" t="s">
        <v>448</v>
      </c>
      <c r="AG9" s="24"/>
      <c r="AH9" s="25"/>
      <c r="AI9" s="26" t="s">
        <v>51</v>
      </c>
      <c r="AJ9" s="363" t="s">
        <v>52</v>
      </c>
      <c r="AK9" s="363"/>
      <c r="AL9" s="363"/>
      <c r="AM9" s="364"/>
      <c r="AN9" s="134"/>
      <c r="AO9" s="134"/>
      <c r="AP9" s="134"/>
      <c r="AQ9" s="134"/>
      <c r="AR9" s="134"/>
      <c r="AS9" s="134"/>
      <c r="AT9" s="134"/>
      <c r="AU9" s="8" t="s">
        <v>449</v>
      </c>
      <c r="AV9" s="24"/>
      <c r="AW9" s="25"/>
      <c r="AX9" s="26" t="s">
        <v>51</v>
      </c>
      <c r="AY9" s="363" t="s">
        <v>52</v>
      </c>
      <c r="AZ9" s="363"/>
      <c r="BA9" s="363"/>
      <c r="BB9" s="364"/>
      <c r="BC9" s="134"/>
      <c r="BD9" s="134"/>
      <c r="BE9" s="134"/>
      <c r="BF9" s="134"/>
      <c r="BG9" s="134"/>
      <c r="BH9" s="134"/>
      <c r="BI9" s="134"/>
      <c r="BJ9" s="134"/>
      <c r="BK9" s="134"/>
      <c r="BL9" s="8" t="s">
        <v>450</v>
      </c>
      <c r="BM9" s="24"/>
      <c r="BN9" s="25"/>
      <c r="BO9" s="26" t="s">
        <v>51</v>
      </c>
      <c r="BP9" s="363" t="s">
        <v>52</v>
      </c>
      <c r="BQ9" s="363"/>
      <c r="BR9" s="363"/>
      <c r="BS9" s="364"/>
      <c r="BT9" s="134"/>
      <c r="BU9" s="134"/>
      <c r="BV9" s="134"/>
      <c r="BW9" s="134"/>
      <c r="BX9" s="134"/>
      <c r="BY9" s="134"/>
      <c r="BZ9" s="134"/>
      <c r="CA9" s="8" t="s">
        <v>451</v>
      </c>
      <c r="CB9" s="24"/>
      <c r="CC9" s="25"/>
      <c r="CD9" s="26" t="s">
        <v>51</v>
      </c>
      <c r="CE9" s="363" t="s">
        <v>52</v>
      </c>
      <c r="CF9" s="363"/>
      <c r="CG9" s="363"/>
      <c r="CH9" s="364"/>
      <c r="CI9" s="134"/>
      <c r="CJ9" s="134"/>
      <c r="CK9" s="134"/>
      <c r="CL9" s="134"/>
      <c r="CM9" s="134"/>
      <c r="CN9" s="134"/>
      <c r="CO9" s="134"/>
      <c r="CP9" s="134"/>
      <c r="CQ9" s="8" t="s">
        <v>452</v>
      </c>
      <c r="CR9" s="24"/>
      <c r="CS9" s="25"/>
      <c r="CT9" s="26" t="s">
        <v>51</v>
      </c>
      <c r="CU9" s="363" t="s">
        <v>52</v>
      </c>
      <c r="CV9" s="363"/>
      <c r="CW9" s="363"/>
      <c r="CX9" s="364"/>
      <c r="CY9" s="134"/>
      <c r="CZ9" s="134"/>
      <c r="DA9" s="134"/>
      <c r="DB9" s="134"/>
      <c r="DC9" s="134"/>
      <c r="DD9" s="134"/>
      <c r="DE9" s="134"/>
      <c r="DF9" s="134"/>
      <c r="DG9" s="8" t="s">
        <v>453</v>
      </c>
      <c r="DH9" s="24"/>
      <c r="DI9" s="25"/>
      <c r="DJ9" s="26" t="s">
        <v>51</v>
      </c>
      <c r="DK9" s="363" t="s">
        <v>52</v>
      </c>
      <c r="DL9" s="363"/>
      <c r="DM9" s="363"/>
      <c r="DN9" s="364"/>
      <c r="DO9" s="134"/>
      <c r="DP9" s="134"/>
      <c r="DQ9" s="134"/>
      <c r="DR9" s="134"/>
      <c r="DS9" s="134"/>
      <c r="DT9" s="134"/>
      <c r="DU9" s="28">
        <f t="shared" si="16"/>
        <v>655547</v>
      </c>
    </row>
    <row r="10" spans="1:125" s="29" customFormat="1" ht="15" customHeight="1" thickBot="1">
      <c r="A10" s="8" t="s">
        <v>53</v>
      </c>
      <c r="B10" s="24"/>
      <c r="C10" s="25"/>
      <c r="D10" s="30" t="s">
        <v>54</v>
      </c>
      <c r="E10" s="31" t="s">
        <v>55</v>
      </c>
      <c r="F10" s="32"/>
      <c r="G10" s="32"/>
      <c r="H10" s="32"/>
      <c r="I10" s="27"/>
      <c r="J10" s="27"/>
      <c r="K10" s="27"/>
      <c r="L10" s="27"/>
      <c r="M10" s="27"/>
      <c r="N10" s="27"/>
      <c r="O10" s="27"/>
      <c r="P10" s="134"/>
      <c r="Q10" s="8" t="s">
        <v>250</v>
      </c>
      <c r="R10" s="24"/>
      <c r="S10" s="25"/>
      <c r="T10" s="30" t="s">
        <v>54</v>
      </c>
      <c r="U10" s="31" t="s">
        <v>55</v>
      </c>
      <c r="V10" s="32"/>
      <c r="W10" s="32"/>
      <c r="X10" s="135"/>
      <c r="Y10" s="134">
        <f>'[2]2. melléklet'!Y10+'[2]Javaslat_I'!L26</f>
        <v>67025</v>
      </c>
      <c r="Z10" s="134"/>
      <c r="AA10" s="134"/>
      <c r="AB10" s="134"/>
      <c r="AC10" s="134"/>
      <c r="AD10" s="134"/>
      <c r="AE10" s="134"/>
      <c r="AF10" s="8" t="s">
        <v>454</v>
      </c>
      <c r="AG10" s="24"/>
      <c r="AH10" s="25"/>
      <c r="AI10" s="30" t="s">
        <v>54</v>
      </c>
      <c r="AJ10" s="31" t="s">
        <v>55</v>
      </c>
      <c r="AK10" s="32"/>
      <c r="AL10" s="32"/>
      <c r="AM10" s="135"/>
      <c r="AN10" s="134"/>
      <c r="AO10" s="134"/>
      <c r="AP10" s="134"/>
      <c r="AQ10" s="134"/>
      <c r="AR10" s="134"/>
      <c r="AS10" s="134"/>
      <c r="AT10" s="134"/>
      <c r="AU10" s="8" t="s">
        <v>455</v>
      </c>
      <c r="AV10" s="24"/>
      <c r="AW10" s="25"/>
      <c r="AX10" s="30" t="s">
        <v>54</v>
      </c>
      <c r="AY10" s="31" t="s">
        <v>55</v>
      </c>
      <c r="AZ10" s="32"/>
      <c r="BA10" s="32"/>
      <c r="BB10" s="135"/>
      <c r="BC10" s="134"/>
      <c r="BD10" s="134"/>
      <c r="BE10" s="134"/>
      <c r="BF10" s="134"/>
      <c r="BG10" s="134"/>
      <c r="BH10" s="134"/>
      <c r="BI10" s="134"/>
      <c r="BJ10" s="134"/>
      <c r="BK10" s="134"/>
      <c r="BL10" s="8" t="s">
        <v>456</v>
      </c>
      <c r="BM10" s="24"/>
      <c r="BN10" s="25"/>
      <c r="BO10" s="30" t="s">
        <v>54</v>
      </c>
      <c r="BP10" s="31" t="s">
        <v>55</v>
      </c>
      <c r="BQ10" s="32"/>
      <c r="BR10" s="32"/>
      <c r="BS10" s="135"/>
      <c r="BT10" s="134"/>
      <c r="BU10" s="134"/>
      <c r="BV10" s="134"/>
      <c r="BW10" s="134"/>
      <c r="BX10" s="134"/>
      <c r="BY10" s="134"/>
      <c r="BZ10" s="134"/>
      <c r="CA10" s="8" t="s">
        <v>457</v>
      </c>
      <c r="CB10" s="24"/>
      <c r="CC10" s="25"/>
      <c r="CD10" s="30" t="s">
        <v>54</v>
      </c>
      <c r="CE10" s="31" t="s">
        <v>55</v>
      </c>
      <c r="CF10" s="32"/>
      <c r="CG10" s="32"/>
      <c r="CH10" s="135"/>
      <c r="CI10" s="134"/>
      <c r="CJ10" s="134"/>
      <c r="CK10" s="134"/>
      <c r="CL10" s="134"/>
      <c r="CM10" s="134"/>
      <c r="CN10" s="134"/>
      <c r="CO10" s="134"/>
      <c r="CP10" s="134"/>
      <c r="CQ10" s="8" t="s">
        <v>458</v>
      </c>
      <c r="CR10" s="24"/>
      <c r="CS10" s="25"/>
      <c r="CT10" s="30" t="s">
        <v>54</v>
      </c>
      <c r="CU10" s="31" t="s">
        <v>55</v>
      </c>
      <c r="CV10" s="32"/>
      <c r="CW10" s="32"/>
      <c r="CX10" s="135"/>
      <c r="CY10" s="134"/>
      <c r="CZ10" s="134"/>
      <c r="DA10" s="134"/>
      <c r="DB10" s="134"/>
      <c r="DC10" s="134"/>
      <c r="DD10" s="134"/>
      <c r="DE10" s="134"/>
      <c r="DF10" s="134"/>
      <c r="DG10" s="8" t="s">
        <v>459</v>
      </c>
      <c r="DH10" s="24"/>
      <c r="DI10" s="25"/>
      <c r="DJ10" s="30" t="s">
        <v>54</v>
      </c>
      <c r="DK10" s="31" t="s">
        <v>55</v>
      </c>
      <c r="DL10" s="32"/>
      <c r="DM10" s="32"/>
      <c r="DN10" s="135"/>
      <c r="DO10" s="134"/>
      <c r="DP10" s="134"/>
      <c r="DQ10" s="134"/>
      <c r="DR10" s="134"/>
      <c r="DS10" s="134"/>
      <c r="DT10" s="134"/>
      <c r="DU10" s="28">
        <f t="shared" si="16"/>
        <v>67025</v>
      </c>
    </row>
    <row r="11" spans="1:125" s="29" customFormat="1" ht="15" customHeight="1" thickBot="1">
      <c r="A11" s="8" t="s">
        <v>56</v>
      </c>
      <c r="B11" s="24"/>
      <c r="C11" s="25"/>
      <c r="D11" s="26" t="s">
        <v>57</v>
      </c>
      <c r="E11" s="33" t="s">
        <v>58</v>
      </c>
      <c r="F11" s="34"/>
      <c r="G11" s="34"/>
      <c r="H11" s="33"/>
      <c r="I11" s="27">
        <f>'[2]2. melléklet_I_mód'!I11+'[2]Javaslat_II'!L41</f>
        <v>85933</v>
      </c>
      <c r="J11" s="27"/>
      <c r="K11" s="27"/>
      <c r="L11" s="27"/>
      <c r="M11" s="27">
        <f>'[2]2. melléklet'!M11+'[2]Javaslat_I'!L34</f>
        <v>20786</v>
      </c>
      <c r="N11" s="27">
        <v>1170</v>
      </c>
      <c r="O11" s="27"/>
      <c r="P11" s="134"/>
      <c r="Q11" s="8" t="s">
        <v>252</v>
      </c>
      <c r="R11" s="24"/>
      <c r="S11" s="25"/>
      <c r="T11" s="26" t="s">
        <v>57</v>
      </c>
      <c r="U11" s="33" t="s">
        <v>58</v>
      </c>
      <c r="V11" s="34"/>
      <c r="W11" s="34"/>
      <c r="X11" s="136"/>
      <c r="Y11" s="134"/>
      <c r="Z11" s="134"/>
      <c r="AA11" s="134">
        <v>10875</v>
      </c>
      <c r="AB11" s="134"/>
      <c r="AC11" s="134"/>
      <c r="AD11" s="134"/>
      <c r="AE11" s="134"/>
      <c r="AF11" s="8" t="s">
        <v>460</v>
      </c>
      <c r="AG11" s="24"/>
      <c r="AH11" s="25"/>
      <c r="AI11" s="26" t="s">
        <v>57</v>
      </c>
      <c r="AJ11" s="33" t="s">
        <v>58</v>
      </c>
      <c r="AK11" s="34"/>
      <c r="AL11" s="34"/>
      <c r="AM11" s="136"/>
      <c r="AN11" s="134"/>
      <c r="AO11" s="134"/>
      <c r="AP11" s="134"/>
      <c r="AQ11" s="134"/>
      <c r="AR11" s="134"/>
      <c r="AS11" s="134"/>
      <c r="AT11" s="134"/>
      <c r="AU11" s="8" t="s">
        <v>461</v>
      </c>
      <c r="AV11" s="24"/>
      <c r="AW11" s="25"/>
      <c r="AX11" s="26" t="s">
        <v>57</v>
      </c>
      <c r="AY11" s="33" t="s">
        <v>58</v>
      </c>
      <c r="AZ11" s="34"/>
      <c r="BA11" s="34"/>
      <c r="BB11" s="136"/>
      <c r="BC11" s="134"/>
      <c r="BD11" s="134"/>
      <c r="BE11" s="134"/>
      <c r="BF11" s="134"/>
      <c r="BG11" s="134"/>
      <c r="BH11" s="134"/>
      <c r="BI11" s="134">
        <v>34014</v>
      </c>
      <c r="BJ11" s="134">
        <v>12069</v>
      </c>
      <c r="BK11" s="134"/>
      <c r="BL11" s="8" t="s">
        <v>462</v>
      </c>
      <c r="BM11" s="24"/>
      <c r="BN11" s="25"/>
      <c r="BO11" s="26" t="s">
        <v>57</v>
      </c>
      <c r="BP11" s="33" t="s">
        <v>58</v>
      </c>
      <c r="BQ11" s="34"/>
      <c r="BR11" s="34"/>
      <c r="BS11" s="136"/>
      <c r="BT11" s="134"/>
      <c r="BU11" s="134"/>
      <c r="BV11" s="134"/>
      <c r="BW11" s="134"/>
      <c r="BX11" s="134"/>
      <c r="BY11" s="134"/>
      <c r="BZ11" s="134"/>
      <c r="CA11" s="8" t="s">
        <v>463</v>
      </c>
      <c r="CB11" s="24"/>
      <c r="CC11" s="25"/>
      <c r="CD11" s="26" t="s">
        <v>57</v>
      </c>
      <c r="CE11" s="33" t="s">
        <v>58</v>
      </c>
      <c r="CF11" s="34"/>
      <c r="CG11" s="34"/>
      <c r="CH11" s="136"/>
      <c r="CI11" s="134"/>
      <c r="CJ11" s="134"/>
      <c r="CK11" s="134"/>
      <c r="CL11" s="134"/>
      <c r="CM11" s="134"/>
      <c r="CN11" s="134"/>
      <c r="CO11" s="134"/>
      <c r="CP11" s="134"/>
      <c r="CQ11" s="8" t="s">
        <v>464</v>
      </c>
      <c r="CR11" s="24"/>
      <c r="CS11" s="25"/>
      <c r="CT11" s="26" t="s">
        <v>57</v>
      </c>
      <c r="CU11" s="33" t="s">
        <v>58</v>
      </c>
      <c r="CV11" s="34"/>
      <c r="CW11" s="34"/>
      <c r="CX11" s="136"/>
      <c r="CY11" s="134"/>
      <c r="CZ11" s="134"/>
      <c r="DA11" s="134"/>
      <c r="DB11" s="134"/>
      <c r="DC11" s="134"/>
      <c r="DD11" s="134"/>
      <c r="DE11" s="134"/>
      <c r="DF11" s="134"/>
      <c r="DG11" s="8" t="s">
        <v>465</v>
      </c>
      <c r="DH11" s="24"/>
      <c r="DI11" s="25"/>
      <c r="DJ11" s="26" t="s">
        <v>57</v>
      </c>
      <c r="DK11" s="33" t="s">
        <v>58</v>
      </c>
      <c r="DL11" s="34"/>
      <c r="DM11" s="34"/>
      <c r="DN11" s="136"/>
      <c r="DO11" s="134"/>
      <c r="DP11" s="134"/>
      <c r="DQ11" s="134"/>
      <c r="DR11" s="134"/>
      <c r="DS11" s="134"/>
      <c r="DT11" s="134"/>
      <c r="DU11" s="28">
        <f t="shared" si="16"/>
        <v>164847</v>
      </c>
    </row>
    <row r="12" spans="1:125" s="17" customFormat="1" ht="15" customHeight="1" thickBot="1">
      <c r="A12" s="8" t="s">
        <v>59</v>
      </c>
      <c r="B12" s="18"/>
      <c r="C12" s="19" t="s">
        <v>60</v>
      </c>
      <c r="D12" s="35" t="s">
        <v>61</v>
      </c>
      <c r="E12" s="36"/>
      <c r="F12" s="36"/>
      <c r="G12" s="36"/>
      <c r="H12" s="36"/>
      <c r="I12" s="37">
        <f>SUM(I13:I19)</f>
        <v>0</v>
      </c>
      <c r="J12" s="37">
        <f>SUM(J13:J19)</f>
        <v>0</v>
      </c>
      <c r="K12" s="37">
        <f aca="true" t="shared" si="17" ref="K12:P12">SUM(K13:K19)</f>
        <v>0</v>
      </c>
      <c r="L12" s="37">
        <f t="shared" si="17"/>
        <v>0</v>
      </c>
      <c r="M12" s="37">
        <f t="shared" si="17"/>
        <v>0</v>
      </c>
      <c r="N12" s="37">
        <f t="shared" si="17"/>
        <v>0</v>
      </c>
      <c r="O12" s="37">
        <f t="shared" si="17"/>
        <v>0</v>
      </c>
      <c r="P12" s="137">
        <f t="shared" si="17"/>
        <v>0</v>
      </c>
      <c r="Q12" s="8" t="s">
        <v>254</v>
      </c>
      <c r="R12" s="18"/>
      <c r="S12" s="19" t="s">
        <v>60</v>
      </c>
      <c r="T12" s="35" t="s">
        <v>61</v>
      </c>
      <c r="U12" s="36"/>
      <c r="V12" s="36"/>
      <c r="W12" s="36"/>
      <c r="X12" s="138"/>
      <c r="Y12" s="137">
        <f aca="true" t="shared" si="18" ref="Y12:AE12">SUM(Y13:Y19)</f>
        <v>0</v>
      </c>
      <c r="Z12" s="137">
        <f t="shared" si="18"/>
        <v>0</v>
      </c>
      <c r="AA12" s="137">
        <f t="shared" si="18"/>
        <v>0</v>
      </c>
      <c r="AB12" s="137">
        <f t="shared" si="18"/>
        <v>0</v>
      </c>
      <c r="AC12" s="137">
        <f t="shared" si="18"/>
        <v>0</v>
      </c>
      <c r="AD12" s="137">
        <f t="shared" si="18"/>
        <v>0</v>
      </c>
      <c r="AE12" s="137">
        <f t="shared" si="18"/>
        <v>0</v>
      </c>
      <c r="AF12" s="8" t="s">
        <v>466</v>
      </c>
      <c r="AG12" s="18"/>
      <c r="AH12" s="19" t="s">
        <v>60</v>
      </c>
      <c r="AI12" s="35" t="s">
        <v>61</v>
      </c>
      <c r="AJ12" s="36"/>
      <c r="AK12" s="36"/>
      <c r="AL12" s="36"/>
      <c r="AM12" s="138"/>
      <c r="AN12" s="137">
        <f aca="true" t="shared" si="19" ref="AN12:AT12">SUM(AN13:AN19)</f>
        <v>0</v>
      </c>
      <c r="AO12" s="137">
        <f t="shared" si="19"/>
        <v>0</v>
      </c>
      <c r="AP12" s="137">
        <f t="shared" si="19"/>
        <v>0</v>
      </c>
      <c r="AQ12" s="137">
        <f t="shared" si="19"/>
        <v>0</v>
      </c>
      <c r="AR12" s="137">
        <f t="shared" si="19"/>
        <v>0</v>
      </c>
      <c r="AS12" s="137">
        <f t="shared" si="19"/>
        <v>0</v>
      </c>
      <c r="AT12" s="137">
        <f t="shared" si="19"/>
        <v>0</v>
      </c>
      <c r="AU12" s="8" t="s">
        <v>467</v>
      </c>
      <c r="AV12" s="18"/>
      <c r="AW12" s="19" t="s">
        <v>60</v>
      </c>
      <c r="AX12" s="35" t="s">
        <v>61</v>
      </c>
      <c r="AY12" s="36"/>
      <c r="AZ12" s="36"/>
      <c r="BA12" s="36"/>
      <c r="BB12" s="138"/>
      <c r="BC12" s="137">
        <f aca="true" t="shared" si="20" ref="BC12:BK12">SUM(BC13:BC19)</f>
        <v>0</v>
      </c>
      <c r="BD12" s="137">
        <f t="shared" si="20"/>
        <v>0</v>
      </c>
      <c r="BE12" s="137">
        <f t="shared" si="20"/>
        <v>0</v>
      </c>
      <c r="BF12" s="137">
        <f t="shared" si="20"/>
        <v>0</v>
      </c>
      <c r="BG12" s="137">
        <f>SUM(BG13:BG19)</f>
        <v>0</v>
      </c>
      <c r="BH12" s="137">
        <f>SUM(BH13:BH19)</f>
        <v>0</v>
      </c>
      <c r="BI12" s="137">
        <f t="shared" si="20"/>
        <v>0</v>
      </c>
      <c r="BJ12" s="137">
        <f t="shared" si="20"/>
        <v>0</v>
      </c>
      <c r="BK12" s="137">
        <f t="shared" si="20"/>
        <v>0</v>
      </c>
      <c r="BL12" s="8" t="s">
        <v>468</v>
      </c>
      <c r="BM12" s="18"/>
      <c r="BN12" s="19" t="s">
        <v>60</v>
      </c>
      <c r="BO12" s="35" t="s">
        <v>61</v>
      </c>
      <c r="BP12" s="36"/>
      <c r="BQ12" s="36"/>
      <c r="BR12" s="36"/>
      <c r="BS12" s="138"/>
      <c r="BT12" s="137">
        <f aca="true" t="shared" si="21" ref="BT12:BZ12">SUM(BT13:BT19)</f>
        <v>0</v>
      </c>
      <c r="BU12" s="137">
        <f t="shared" si="21"/>
        <v>0</v>
      </c>
      <c r="BV12" s="137">
        <f t="shared" si="21"/>
        <v>0</v>
      </c>
      <c r="BW12" s="137">
        <f t="shared" si="21"/>
        <v>0</v>
      </c>
      <c r="BX12" s="137">
        <f t="shared" si="21"/>
        <v>0</v>
      </c>
      <c r="BY12" s="137">
        <f t="shared" si="21"/>
        <v>0</v>
      </c>
      <c r="BZ12" s="137">
        <f t="shared" si="21"/>
        <v>0</v>
      </c>
      <c r="CA12" s="8" t="s">
        <v>469</v>
      </c>
      <c r="CB12" s="18"/>
      <c r="CC12" s="19" t="s">
        <v>60</v>
      </c>
      <c r="CD12" s="35" t="s">
        <v>61</v>
      </c>
      <c r="CE12" s="36"/>
      <c r="CF12" s="36"/>
      <c r="CG12" s="36"/>
      <c r="CH12" s="138"/>
      <c r="CI12" s="137">
        <f aca="true" t="shared" si="22" ref="CI12:CP12">SUM(CI13:CI19)</f>
        <v>0</v>
      </c>
      <c r="CJ12" s="137">
        <f t="shared" si="22"/>
        <v>0</v>
      </c>
      <c r="CK12" s="137">
        <f t="shared" si="22"/>
        <v>0</v>
      </c>
      <c r="CL12" s="137">
        <f t="shared" si="22"/>
        <v>0</v>
      </c>
      <c r="CM12" s="137">
        <f t="shared" si="22"/>
        <v>0</v>
      </c>
      <c r="CN12" s="137">
        <f t="shared" si="22"/>
        <v>0</v>
      </c>
      <c r="CO12" s="137">
        <f>SUM(CO13:CO19)</f>
        <v>0</v>
      </c>
      <c r="CP12" s="137">
        <f t="shared" si="22"/>
        <v>0</v>
      </c>
      <c r="CQ12" s="8" t="s">
        <v>470</v>
      </c>
      <c r="CR12" s="18"/>
      <c r="CS12" s="19" t="s">
        <v>60</v>
      </c>
      <c r="CT12" s="35" t="s">
        <v>61</v>
      </c>
      <c r="CU12" s="36"/>
      <c r="CV12" s="36"/>
      <c r="CW12" s="36"/>
      <c r="CX12" s="138"/>
      <c r="CY12" s="137">
        <f aca="true" t="shared" si="23" ref="CY12:DF12">SUM(CY13:CY19)</f>
        <v>0</v>
      </c>
      <c r="CZ12" s="137">
        <f t="shared" si="23"/>
        <v>0</v>
      </c>
      <c r="DA12" s="137">
        <f t="shared" si="23"/>
        <v>0</v>
      </c>
      <c r="DB12" s="137">
        <f t="shared" si="23"/>
        <v>0</v>
      </c>
      <c r="DC12" s="137">
        <f t="shared" si="23"/>
        <v>0</v>
      </c>
      <c r="DD12" s="137">
        <f t="shared" si="23"/>
        <v>0</v>
      </c>
      <c r="DE12" s="137">
        <f t="shared" si="23"/>
        <v>0</v>
      </c>
      <c r="DF12" s="137">
        <f t="shared" si="23"/>
        <v>0</v>
      </c>
      <c r="DG12" s="8" t="s">
        <v>471</v>
      </c>
      <c r="DH12" s="18"/>
      <c r="DI12" s="19" t="s">
        <v>60</v>
      </c>
      <c r="DJ12" s="35" t="s">
        <v>61</v>
      </c>
      <c r="DK12" s="36"/>
      <c r="DL12" s="36"/>
      <c r="DM12" s="36"/>
      <c r="DN12" s="138"/>
      <c r="DO12" s="137">
        <f aca="true" t="shared" si="24" ref="DO12:DT12">SUM(DO13:DO19)</f>
        <v>0</v>
      </c>
      <c r="DP12" s="137">
        <f t="shared" si="24"/>
        <v>0</v>
      </c>
      <c r="DQ12" s="137">
        <f t="shared" si="24"/>
        <v>0</v>
      </c>
      <c r="DR12" s="137">
        <f t="shared" si="24"/>
        <v>0</v>
      </c>
      <c r="DS12" s="137">
        <f t="shared" si="24"/>
        <v>2098520</v>
      </c>
      <c r="DT12" s="137">
        <f t="shared" si="24"/>
        <v>0</v>
      </c>
      <c r="DU12" s="38">
        <f t="shared" si="16"/>
        <v>2098520</v>
      </c>
    </row>
    <row r="13" spans="1:125" s="43" customFormat="1" ht="15" customHeight="1" thickBot="1">
      <c r="A13" s="8" t="s">
        <v>62</v>
      </c>
      <c r="B13" s="39"/>
      <c r="C13" s="40"/>
      <c r="D13" s="41" t="s">
        <v>63</v>
      </c>
      <c r="E13" s="33" t="s">
        <v>64</v>
      </c>
      <c r="F13" s="42"/>
      <c r="G13" s="42"/>
      <c r="H13" s="42"/>
      <c r="I13" s="27"/>
      <c r="J13" s="27">
        <f>'[2]2. melléklet_I_mód'!J13+'[2]Javaslat_II'!L14</f>
        <v>0</v>
      </c>
      <c r="K13" s="27"/>
      <c r="L13" s="27"/>
      <c r="M13" s="27"/>
      <c r="N13" s="27"/>
      <c r="O13" s="27"/>
      <c r="P13" s="134"/>
      <c r="Q13" s="8" t="s">
        <v>256</v>
      </c>
      <c r="R13" s="39"/>
      <c r="S13" s="40"/>
      <c r="T13" s="41" t="s">
        <v>63</v>
      </c>
      <c r="U13" s="33" t="s">
        <v>64</v>
      </c>
      <c r="V13" s="42"/>
      <c r="W13" s="42"/>
      <c r="X13" s="139"/>
      <c r="Y13" s="134"/>
      <c r="Z13" s="134"/>
      <c r="AA13" s="134"/>
      <c r="AB13" s="134"/>
      <c r="AC13" s="134"/>
      <c r="AD13" s="134"/>
      <c r="AE13" s="134"/>
      <c r="AF13" s="8" t="s">
        <v>472</v>
      </c>
      <c r="AG13" s="39"/>
      <c r="AH13" s="40"/>
      <c r="AI13" s="41" t="s">
        <v>63</v>
      </c>
      <c r="AJ13" s="33" t="s">
        <v>64</v>
      </c>
      <c r="AK13" s="42"/>
      <c r="AL13" s="42"/>
      <c r="AM13" s="139"/>
      <c r="AN13" s="134"/>
      <c r="AO13" s="134"/>
      <c r="AP13" s="134"/>
      <c r="AQ13" s="134"/>
      <c r="AR13" s="134"/>
      <c r="AS13" s="134"/>
      <c r="AT13" s="134"/>
      <c r="AU13" s="8" t="s">
        <v>473</v>
      </c>
      <c r="AV13" s="39"/>
      <c r="AW13" s="40"/>
      <c r="AX13" s="41" t="s">
        <v>63</v>
      </c>
      <c r="AY13" s="33" t="s">
        <v>64</v>
      </c>
      <c r="AZ13" s="42"/>
      <c r="BA13" s="42"/>
      <c r="BB13" s="139"/>
      <c r="BC13" s="134"/>
      <c r="BD13" s="134"/>
      <c r="BE13" s="134"/>
      <c r="BF13" s="134"/>
      <c r="BG13" s="134"/>
      <c r="BH13" s="134"/>
      <c r="BI13" s="134"/>
      <c r="BJ13" s="134"/>
      <c r="BK13" s="134"/>
      <c r="BL13" s="8" t="s">
        <v>474</v>
      </c>
      <c r="BM13" s="39"/>
      <c r="BN13" s="40"/>
      <c r="BO13" s="41" t="s">
        <v>63</v>
      </c>
      <c r="BP13" s="33" t="s">
        <v>64</v>
      </c>
      <c r="BQ13" s="42"/>
      <c r="BR13" s="42"/>
      <c r="BS13" s="139"/>
      <c r="BT13" s="134"/>
      <c r="BU13" s="134"/>
      <c r="BV13" s="134"/>
      <c r="BW13" s="134"/>
      <c r="BX13" s="134"/>
      <c r="BY13" s="134"/>
      <c r="BZ13" s="134"/>
      <c r="CA13" s="8" t="s">
        <v>475</v>
      </c>
      <c r="CB13" s="39"/>
      <c r="CC13" s="40"/>
      <c r="CD13" s="41" t="s">
        <v>63</v>
      </c>
      <c r="CE13" s="33" t="s">
        <v>64</v>
      </c>
      <c r="CF13" s="42"/>
      <c r="CG13" s="42"/>
      <c r="CH13" s="139"/>
      <c r="CI13" s="134"/>
      <c r="CJ13" s="134"/>
      <c r="CK13" s="134"/>
      <c r="CL13" s="134"/>
      <c r="CM13" s="134"/>
      <c r="CN13" s="134"/>
      <c r="CO13" s="134"/>
      <c r="CP13" s="134"/>
      <c r="CQ13" s="8" t="s">
        <v>476</v>
      </c>
      <c r="CR13" s="39"/>
      <c r="CS13" s="40"/>
      <c r="CT13" s="41" t="s">
        <v>63</v>
      </c>
      <c r="CU13" s="33" t="s">
        <v>64</v>
      </c>
      <c r="CV13" s="42"/>
      <c r="CW13" s="42"/>
      <c r="CX13" s="139"/>
      <c r="CY13" s="134"/>
      <c r="CZ13" s="134"/>
      <c r="DA13" s="134"/>
      <c r="DB13" s="134"/>
      <c r="DC13" s="134"/>
      <c r="DD13" s="134"/>
      <c r="DE13" s="134"/>
      <c r="DF13" s="134"/>
      <c r="DG13" s="8" t="s">
        <v>477</v>
      </c>
      <c r="DH13" s="39"/>
      <c r="DI13" s="40"/>
      <c r="DJ13" s="41" t="s">
        <v>63</v>
      </c>
      <c r="DK13" s="33" t="s">
        <v>64</v>
      </c>
      <c r="DL13" s="42"/>
      <c r="DM13" s="42"/>
      <c r="DN13" s="139"/>
      <c r="DO13" s="134"/>
      <c r="DP13" s="134"/>
      <c r="DQ13" s="134"/>
      <c r="DR13" s="134"/>
      <c r="DS13" s="134">
        <f>'[2]Javaslat_II'!L93</f>
        <v>2000</v>
      </c>
      <c r="DT13" s="134"/>
      <c r="DU13" s="28">
        <f t="shared" si="16"/>
        <v>2000</v>
      </c>
    </row>
    <row r="14" spans="1:125" s="43" customFormat="1" ht="15" customHeight="1" thickBot="1">
      <c r="A14" s="8" t="s">
        <v>65</v>
      </c>
      <c r="B14" s="39"/>
      <c r="C14" s="40"/>
      <c r="D14" s="26" t="s">
        <v>66</v>
      </c>
      <c r="E14" s="33" t="s">
        <v>67</v>
      </c>
      <c r="F14" s="42"/>
      <c r="G14" s="42"/>
      <c r="H14" s="42"/>
      <c r="I14" s="27"/>
      <c r="J14" s="27">
        <f>'[2]2. melléklet_I_mód'!J14+'[2]Javaslat_II'!L17</f>
        <v>0</v>
      </c>
      <c r="K14" s="27"/>
      <c r="L14" s="27"/>
      <c r="M14" s="27"/>
      <c r="N14" s="27"/>
      <c r="O14" s="27"/>
      <c r="P14" s="134"/>
      <c r="Q14" s="8" t="s">
        <v>257</v>
      </c>
      <c r="R14" s="39"/>
      <c r="S14" s="40"/>
      <c r="T14" s="26" t="s">
        <v>66</v>
      </c>
      <c r="U14" s="33" t="s">
        <v>67</v>
      </c>
      <c r="V14" s="42"/>
      <c r="W14" s="42"/>
      <c r="X14" s="139"/>
      <c r="Y14" s="134"/>
      <c r="Z14" s="134"/>
      <c r="AA14" s="134"/>
      <c r="AB14" s="134"/>
      <c r="AC14" s="134"/>
      <c r="AD14" s="134"/>
      <c r="AE14" s="134"/>
      <c r="AF14" s="8" t="s">
        <v>478</v>
      </c>
      <c r="AG14" s="39"/>
      <c r="AH14" s="40"/>
      <c r="AI14" s="26" t="s">
        <v>66</v>
      </c>
      <c r="AJ14" s="33" t="s">
        <v>67</v>
      </c>
      <c r="AK14" s="42"/>
      <c r="AL14" s="42"/>
      <c r="AM14" s="139"/>
      <c r="AN14" s="134"/>
      <c r="AO14" s="134"/>
      <c r="AP14" s="134"/>
      <c r="AQ14" s="134"/>
      <c r="AR14" s="134"/>
      <c r="AS14" s="134"/>
      <c r="AT14" s="134"/>
      <c r="AU14" s="8" t="s">
        <v>479</v>
      </c>
      <c r="AV14" s="39"/>
      <c r="AW14" s="40"/>
      <c r="AX14" s="26" t="s">
        <v>66</v>
      </c>
      <c r="AY14" s="33" t="s">
        <v>67</v>
      </c>
      <c r="AZ14" s="42"/>
      <c r="BA14" s="42"/>
      <c r="BB14" s="139"/>
      <c r="BC14" s="134"/>
      <c r="BD14" s="134"/>
      <c r="BE14" s="134"/>
      <c r="BF14" s="134"/>
      <c r="BG14" s="134"/>
      <c r="BH14" s="134"/>
      <c r="BI14" s="134"/>
      <c r="BJ14" s="134"/>
      <c r="BK14" s="134"/>
      <c r="BL14" s="8" t="s">
        <v>480</v>
      </c>
      <c r="BM14" s="39"/>
      <c r="BN14" s="40"/>
      <c r="BO14" s="26" t="s">
        <v>66</v>
      </c>
      <c r="BP14" s="33" t="s">
        <v>67</v>
      </c>
      <c r="BQ14" s="42"/>
      <c r="BR14" s="42"/>
      <c r="BS14" s="139"/>
      <c r="BT14" s="134"/>
      <c r="BU14" s="134"/>
      <c r="BV14" s="134"/>
      <c r="BW14" s="134"/>
      <c r="BX14" s="134"/>
      <c r="BY14" s="134"/>
      <c r="BZ14" s="134"/>
      <c r="CA14" s="8" t="s">
        <v>481</v>
      </c>
      <c r="CB14" s="39"/>
      <c r="CC14" s="40"/>
      <c r="CD14" s="26" t="s">
        <v>66</v>
      </c>
      <c r="CE14" s="33" t="s">
        <v>67</v>
      </c>
      <c r="CF14" s="42"/>
      <c r="CG14" s="42"/>
      <c r="CH14" s="139"/>
      <c r="CI14" s="134"/>
      <c r="CJ14" s="134"/>
      <c r="CK14" s="134"/>
      <c r="CL14" s="134"/>
      <c r="CM14" s="134"/>
      <c r="CN14" s="134"/>
      <c r="CO14" s="134"/>
      <c r="CP14" s="134"/>
      <c r="CQ14" s="8" t="s">
        <v>482</v>
      </c>
      <c r="CR14" s="39"/>
      <c r="CS14" s="40"/>
      <c r="CT14" s="26" t="s">
        <v>66</v>
      </c>
      <c r="CU14" s="33" t="s">
        <v>67</v>
      </c>
      <c r="CV14" s="42"/>
      <c r="CW14" s="42"/>
      <c r="CX14" s="139"/>
      <c r="CY14" s="134"/>
      <c r="CZ14" s="134"/>
      <c r="DA14" s="134"/>
      <c r="DB14" s="134"/>
      <c r="DC14" s="134"/>
      <c r="DD14" s="134"/>
      <c r="DE14" s="134"/>
      <c r="DF14" s="134"/>
      <c r="DG14" s="8" t="s">
        <v>483</v>
      </c>
      <c r="DH14" s="39"/>
      <c r="DI14" s="40"/>
      <c r="DJ14" s="26" t="s">
        <v>66</v>
      </c>
      <c r="DK14" s="33" t="s">
        <v>67</v>
      </c>
      <c r="DL14" s="42"/>
      <c r="DM14" s="42"/>
      <c r="DN14" s="139"/>
      <c r="DO14" s="134"/>
      <c r="DP14" s="134"/>
      <c r="DQ14" s="134"/>
      <c r="DR14" s="134"/>
      <c r="DS14" s="134">
        <f>'[2]Javaslat_II'!L96</f>
        <v>18600</v>
      </c>
      <c r="DT14" s="134"/>
      <c r="DU14" s="28">
        <f t="shared" si="16"/>
        <v>18600</v>
      </c>
    </row>
    <row r="15" spans="1:125" s="43" customFormat="1" ht="15" customHeight="1" thickBot="1">
      <c r="A15" s="8" t="s">
        <v>68</v>
      </c>
      <c r="B15" s="39"/>
      <c r="C15" s="40"/>
      <c r="D15" s="26" t="s">
        <v>69</v>
      </c>
      <c r="E15" s="33" t="s">
        <v>70</v>
      </c>
      <c r="F15" s="42"/>
      <c r="G15" s="42"/>
      <c r="H15" s="42"/>
      <c r="I15" s="27"/>
      <c r="J15" s="27">
        <f>'[2]2. melléklet_I_mód'!J15+'[2]Javaslat_II'!L20</f>
        <v>0</v>
      </c>
      <c r="K15" s="27"/>
      <c r="L15" s="27"/>
      <c r="M15" s="27"/>
      <c r="N15" s="27"/>
      <c r="O15" s="27"/>
      <c r="P15" s="134"/>
      <c r="Q15" s="8" t="s">
        <v>258</v>
      </c>
      <c r="R15" s="39"/>
      <c r="S15" s="40"/>
      <c r="T15" s="26" t="s">
        <v>69</v>
      </c>
      <c r="U15" s="33" t="s">
        <v>70</v>
      </c>
      <c r="V15" s="42"/>
      <c r="W15" s="42"/>
      <c r="X15" s="139"/>
      <c r="Y15" s="134"/>
      <c r="Z15" s="134"/>
      <c r="AA15" s="134"/>
      <c r="AB15" s="134"/>
      <c r="AC15" s="134"/>
      <c r="AD15" s="134"/>
      <c r="AE15" s="134"/>
      <c r="AF15" s="8" t="s">
        <v>484</v>
      </c>
      <c r="AG15" s="39"/>
      <c r="AH15" s="40"/>
      <c r="AI15" s="26" t="s">
        <v>69</v>
      </c>
      <c r="AJ15" s="33" t="s">
        <v>70</v>
      </c>
      <c r="AK15" s="42"/>
      <c r="AL15" s="42"/>
      <c r="AM15" s="139"/>
      <c r="AN15" s="134"/>
      <c r="AO15" s="134"/>
      <c r="AP15" s="134"/>
      <c r="AQ15" s="134"/>
      <c r="AR15" s="134"/>
      <c r="AS15" s="134"/>
      <c r="AT15" s="134"/>
      <c r="AU15" s="8" t="s">
        <v>485</v>
      </c>
      <c r="AV15" s="39"/>
      <c r="AW15" s="40"/>
      <c r="AX15" s="26" t="s">
        <v>69</v>
      </c>
      <c r="AY15" s="33" t="s">
        <v>70</v>
      </c>
      <c r="AZ15" s="42"/>
      <c r="BA15" s="42"/>
      <c r="BB15" s="139"/>
      <c r="BC15" s="134"/>
      <c r="BD15" s="134"/>
      <c r="BE15" s="134"/>
      <c r="BF15" s="134"/>
      <c r="BG15" s="134"/>
      <c r="BH15" s="134"/>
      <c r="BI15" s="134"/>
      <c r="BJ15" s="134"/>
      <c r="BK15" s="134"/>
      <c r="BL15" s="8" t="s">
        <v>486</v>
      </c>
      <c r="BM15" s="39"/>
      <c r="BN15" s="40"/>
      <c r="BO15" s="26" t="s">
        <v>69</v>
      </c>
      <c r="BP15" s="33" t="s">
        <v>70</v>
      </c>
      <c r="BQ15" s="42"/>
      <c r="BR15" s="42"/>
      <c r="BS15" s="139"/>
      <c r="BT15" s="134"/>
      <c r="BU15" s="134"/>
      <c r="BV15" s="134"/>
      <c r="BW15" s="134"/>
      <c r="BX15" s="134"/>
      <c r="BY15" s="134"/>
      <c r="BZ15" s="134"/>
      <c r="CA15" s="8" t="s">
        <v>487</v>
      </c>
      <c r="CB15" s="39"/>
      <c r="CC15" s="40"/>
      <c r="CD15" s="26" t="s">
        <v>69</v>
      </c>
      <c r="CE15" s="33" t="s">
        <v>70</v>
      </c>
      <c r="CF15" s="42"/>
      <c r="CG15" s="42"/>
      <c r="CH15" s="139"/>
      <c r="CI15" s="134"/>
      <c r="CJ15" s="134"/>
      <c r="CK15" s="134"/>
      <c r="CL15" s="134"/>
      <c r="CM15" s="134"/>
      <c r="CN15" s="134"/>
      <c r="CO15" s="134"/>
      <c r="CP15" s="134"/>
      <c r="CQ15" s="8" t="s">
        <v>488</v>
      </c>
      <c r="CR15" s="39"/>
      <c r="CS15" s="40"/>
      <c r="CT15" s="26" t="s">
        <v>69</v>
      </c>
      <c r="CU15" s="33" t="s">
        <v>70</v>
      </c>
      <c r="CV15" s="42"/>
      <c r="CW15" s="42"/>
      <c r="CX15" s="139"/>
      <c r="CY15" s="134"/>
      <c r="CZ15" s="134"/>
      <c r="DA15" s="134"/>
      <c r="DB15" s="134"/>
      <c r="DC15" s="134"/>
      <c r="DD15" s="134"/>
      <c r="DE15" s="134"/>
      <c r="DF15" s="134"/>
      <c r="DG15" s="8" t="s">
        <v>489</v>
      </c>
      <c r="DH15" s="39"/>
      <c r="DI15" s="40"/>
      <c r="DJ15" s="26" t="s">
        <v>69</v>
      </c>
      <c r="DK15" s="33" t="s">
        <v>70</v>
      </c>
      <c r="DL15" s="42"/>
      <c r="DM15" s="42"/>
      <c r="DN15" s="139"/>
      <c r="DO15" s="134"/>
      <c r="DP15" s="134"/>
      <c r="DQ15" s="134"/>
      <c r="DR15" s="134"/>
      <c r="DS15" s="134">
        <f>'[2]Javaslat_II'!L99</f>
        <v>2020000</v>
      </c>
      <c r="DT15" s="134"/>
      <c r="DU15" s="28">
        <f t="shared" si="16"/>
        <v>2020000</v>
      </c>
    </row>
    <row r="16" spans="1:125" s="43" customFormat="1" ht="15" customHeight="1" thickBot="1">
      <c r="A16" s="8" t="s">
        <v>73</v>
      </c>
      <c r="B16" s="39"/>
      <c r="C16" s="40"/>
      <c r="D16" s="26" t="s">
        <v>71</v>
      </c>
      <c r="E16" s="33" t="s">
        <v>72</v>
      </c>
      <c r="F16" s="42"/>
      <c r="G16" s="42"/>
      <c r="H16" s="42"/>
      <c r="I16" s="27"/>
      <c r="J16" s="27">
        <f>'[2]2. melléklet_I_mód'!J16+'[2]Javaslat_II'!L23</f>
        <v>0</v>
      </c>
      <c r="K16" s="27"/>
      <c r="L16" s="27"/>
      <c r="M16" s="27"/>
      <c r="N16" s="27"/>
      <c r="O16" s="27"/>
      <c r="P16" s="134"/>
      <c r="Q16" s="8" t="s">
        <v>259</v>
      </c>
      <c r="R16" s="39"/>
      <c r="S16" s="40"/>
      <c r="T16" s="26" t="s">
        <v>71</v>
      </c>
      <c r="U16" s="33" t="s">
        <v>72</v>
      </c>
      <c r="V16" s="42"/>
      <c r="W16" s="42"/>
      <c r="X16" s="139"/>
      <c r="Y16" s="134"/>
      <c r="Z16" s="134"/>
      <c r="AA16" s="134"/>
      <c r="AB16" s="134"/>
      <c r="AC16" s="134"/>
      <c r="AD16" s="134"/>
      <c r="AE16" s="134"/>
      <c r="AF16" s="8" t="s">
        <v>490</v>
      </c>
      <c r="AG16" s="39"/>
      <c r="AH16" s="40"/>
      <c r="AI16" s="26" t="s">
        <v>71</v>
      </c>
      <c r="AJ16" s="33" t="s">
        <v>72</v>
      </c>
      <c r="AK16" s="42"/>
      <c r="AL16" s="42"/>
      <c r="AM16" s="139"/>
      <c r="AN16" s="134"/>
      <c r="AO16" s="134"/>
      <c r="AP16" s="134"/>
      <c r="AQ16" s="134"/>
      <c r="AR16" s="134"/>
      <c r="AS16" s="134"/>
      <c r="AT16" s="134"/>
      <c r="AU16" s="8" t="s">
        <v>491</v>
      </c>
      <c r="AV16" s="39"/>
      <c r="AW16" s="40"/>
      <c r="AX16" s="26" t="s">
        <v>71</v>
      </c>
      <c r="AY16" s="33" t="s">
        <v>72</v>
      </c>
      <c r="AZ16" s="42"/>
      <c r="BA16" s="42"/>
      <c r="BB16" s="139"/>
      <c r="BC16" s="134"/>
      <c r="BD16" s="134"/>
      <c r="BE16" s="134"/>
      <c r="BF16" s="134"/>
      <c r="BG16" s="134"/>
      <c r="BH16" s="134"/>
      <c r="BI16" s="134"/>
      <c r="BJ16" s="134"/>
      <c r="BK16" s="134"/>
      <c r="BL16" s="8" t="s">
        <v>492</v>
      </c>
      <c r="BM16" s="39"/>
      <c r="BN16" s="40"/>
      <c r="BO16" s="26" t="s">
        <v>71</v>
      </c>
      <c r="BP16" s="33" t="s">
        <v>72</v>
      </c>
      <c r="BQ16" s="42"/>
      <c r="BR16" s="42"/>
      <c r="BS16" s="139"/>
      <c r="BT16" s="134"/>
      <c r="BU16" s="134"/>
      <c r="BV16" s="134"/>
      <c r="BW16" s="134"/>
      <c r="BX16" s="134"/>
      <c r="BY16" s="134"/>
      <c r="BZ16" s="134"/>
      <c r="CA16" s="8" t="s">
        <v>493</v>
      </c>
      <c r="CB16" s="39"/>
      <c r="CC16" s="40"/>
      <c r="CD16" s="26" t="s">
        <v>71</v>
      </c>
      <c r="CE16" s="33" t="s">
        <v>72</v>
      </c>
      <c r="CF16" s="42"/>
      <c r="CG16" s="42"/>
      <c r="CH16" s="139"/>
      <c r="CI16" s="134"/>
      <c r="CJ16" s="134"/>
      <c r="CK16" s="134"/>
      <c r="CL16" s="134"/>
      <c r="CM16" s="134"/>
      <c r="CN16" s="134"/>
      <c r="CO16" s="134"/>
      <c r="CP16" s="134"/>
      <c r="CQ16" s="8" t="s">
        <v>494</v>
      </c>
      <c r="CR16" s="39"/>
      <c r="CS16" s="40"/>
      <c r="CT16" s="26" t="s">
        <v>71</v>
      </c>
      <c r="CU16" s="33" t="s">
        <v>72</v>
      </c>
      <c r="CV16" s="42"/>
      <c r="CW16" s="42"/>
      <c r="CX16" s="139"/>
      <c r="CY16" s="134"/>
      <c r="CZ16" s="134"/>
      <c r="DA16" s="134"/>
      <c r="DB16" s="134"/>
      <c r="DC16" s="134"/>
      <c r="DD16" s="134"/>
      <c r="DE16" s="134"/>
      <c r="DF16" s="134"/>
      <c r="DG16" s="8" t="s">
        <v>495</v>
      </c>
      <c r="DH16" s="39"/>
      <c r="DI16" s="40"/>
      <c r="DJ16" s="26" t="s">
        <v>71</v>
      </c>
      <c r="DK16" s="33" t="s">
        <v>72</v>
      </c>
      <c r="DL16" s="42"/>
      <c r="DM16" s="42"/>
      <c r="DN16" s="139"/>
      <c r="DO16" s="134"/>
      <c r="DP16" s="134"/>
      <c r="DQ16" s="134"/>
      <c r="DR16" s="134"/>
      <c r="DS16" s="134">
        <f>'[2]Javaslat_II'!L102</f>
        <v>20</v>
      </c>
      <c r="DT16" s="134"/>
      <c r="DU16" s="28">
        <f t="shared" si="16"/>
        <v>20</v>
      </c>
    </row>
    <row r="17" spans="1:125" s="43" customFormat="1" ht="15" customHeight="1" thickBot="1">
      <c r="A17" s="8" t="s">
        <v>76</v>
      </c>
      <c r="B17" s="39"/>
      <c r="C17" s="40"/>
      <c r="D17" s="26" t="s">
        <v>74</v>
      </c>
      <c r="E17" s="33" t="s">
        <v>75</v>
      </c>
      <c r="F17" s="42"/>
      <c r="G17" s="42"/>
      <c r="H17" s="42"/>
      <c r="I17" s="27"/>
      <c r="J17" s="27">
        <f>'[2]2. melléklet_I_mód'!J17+'[2]Javaslat_II'!L26</f>
        <v>0</v>
      </c>
      <c r="K17" s="27"/>
      <c r="L17" s="27"/>
      <c r="M17" s="27"/>
      <c r="N17" s="27"/>
      <c r="O17" s="27"/>
      <c r="P17" s="134"/>
      <c r="Q17" s="8" t="s">
        <v>261</v>
      </c>
      <c r="R17" s="39"/>
      <c r="S17" s="40"/>
      <c r="T17" s="26" t="s">
        <v>74</v>
      </c>
      <c r="U17" s="33" t="s">
        <v>75</v>
      </c>
      <c r="V17" s="42"/>
      <c r="W17" s="42"/>
      <c r="X17" s="139"/>
      <c r="Y17" s="134"/>
      <c r="Z17" s="134"/>
      <c r="AA17" s="134"/>
      <c r="AB17" s="134"/>
      <c r="AC17" s="134"/>
      <c r="AD17" s="134"/>
      <c r="AE17" s="134"/>
      <c r="AF17" s="8" t="s">
        <v>496</v>
      </c>
      <c r="AG17" s="39"/>
      <c r="AH17" s="40"/>
      <c r="AI17" s="26" t="s">
        <v>74</v>
      </c>
      <c r="AJ17" s="33" t="s">
        <v>75</v>
      </c>
      <c r="AK17" s="42"/>
      <c r="AL17" s="42"/>
      <c r="AM17" s="139"/>
      <c r="AN17" s="134"/>
      <c r="AO17" s="134"/>
      <c r="AP17" s="134"/>
      <c r="AQ17" s="134"/>
      <c r="AR17" s="134"/>
      <c r="AS17" s="134"/>
      <c r="AT17" s="134"/>
      <c r="AU17" s="8" t="s">
        <v>497</v>
      </c>
      <c r="AV17" s="39"/>
      <c r="AW17" s="40"/>
      <c r="AX17" s="26" t="s">
        <v>74</v>
      </c>
      <c r="AY17" s="33" t="s">
        <v>75</v>
      </c>
      <c r="AZ17" s="42"/>
      <c r="BA17" s="42"/>
      <c r="BB17" s="139"/>
      <c r="BC17" s="134"/>
      <c r="BD17" s="134"/>
      <c r="BE17" s="134"/>
      <c r="BF17" s="134"/>
      <c r="BG17" s="134"/>
      <c r="BH17" s="134"/>
      <c r="BI17" s="134"/>
      <c r="BJ17" s="134"/>
      <c r="BK17" s="134"/>
      <c r="BL17" s="8" t="s">
        <v>498</v>
      </c>
      <c r="BM17" s="39"/>
      <c r="BN17" s="40"/>
      <c r="BO17" s="26" t="s">
        <v>74</v>
      </c>
      <c r="BP17" s="33" t="s">
        <v>75</v>
      </c>
      <c r="BQ17" s="42"/>
      <c r="BR17" s="42"/>
      <c r="BS17" s="139"/>
      <c r="BT17" s="134"/>
      <c r="BU17" s="134"/>
      <c r="BV17" s="134"/>
      <c r="BW17" s="134"/>
      <c r="BX17" s="134"/>
      <c r="BY17" s="134"/>
      <c r="BZ17" s="134"/>
      <c r="CA17" s="8" t="s">
        <v>499</v>
      </c>
      <c r="CB17" s="39"/>
      <c r="CC17" s="40"/>
      <c r="CD17" s="26" t="s">
        <v>74</v>
      </c>
      <c r="CE17" s="33" t="s">
        <v>75</v>
      </c>
      <c r="CF17" s="42"/>
      <c r="CG17" s="42"/>
      <c r="CH17" s="139"/>
      <c r="CI17" s="134"/>
      <c r="CJ17" s="134"/>
      <c r="CK17" s="134"/>
      <c r="CL17" s="134"/>
      <c r="CM17" s="134"/>
      <c r="CN17" s="134"/>
      <c r="CO17" s="134"/>
      <c r="CP17" s="134"/>
      <c r="CQ17" s="8" t="s">
        <v>500</v>
      </c>
      <c r="CR17" s="39"/>
      <c r="CS17" s="40"/>
      <c r="CT17" s="26" t="s">
        <v>74</v>
      </c>
      <c r="CU17" s="33" t="s">
        <v>75</v>
      </c>
      <c r="CV17" s="42"/>
      <c r="CW17" s="42"/>
      <c r="CX17" s="139"/>
      <c r="CY17" s="134"/>
      <c r="CZ17" s="134"/>
      <c r="DA17" s="134"/>
      <c r="DB17" s="134"/>
      <c r="DC17" s="134"/>
      <c r="DD17" s="134"/>
      <c r="DE17" s="134"/>
      <c r="DF17" s="134"/>
      <c r="DG17" s="8" t="s">
        <v>501</v>
      </c>
      <c r="DH17" s="39"/>
      <c r="DI17" s="40"/>
      <c r="DJ17" s="26" t="s">
        <v>74</v>
      </c>
      <c r="DK17" s="33" t="s">
        <v>75</v>
      </c>
      <c r="DL17" s="42"/>
      <c r="DM17" s="42"/>
      <c r="DN17" s="139"/>
      <c r="DO17" s="134"/>
      <c r="DP17" s="134"/>
      <c r="DQ17" s="134"/>
      <c r="DR17" s="134"/>
      <c r="DS17" s="134">
        <f>'[2]Javaslat_II'!L105</f>
        <v>48000</v>
      </c>
      <c r="DT17" s="134"/>
      <c r="DU17" s="28">
        <f t="shared" si="16"/>
        <v>48000</v>
      </c>
    </row>
    <row r="18" spans="1:125" s="43" customFormat="1" ht="15" customHeight="1" thickBot="1">
      <c r="A18" s="8" t="s">
        <v>79</v>
      </c>
      <c r="B18" s="39"/>
      <c r="C18" s="40"/>
      <c r="D18" s="26" t="s">
        <v>77</v>
      </c>
      <c r="E18" s="33" t="s">
        <v>78</v>
      </c>
      <c r="F18" s="42"/>
      <c r="G18" s="42"/>
      <c r="H18" s="42"/>
      <c r="I18" s="27"/>
      <c r="J18" s="27">
        <f>'[2]2. melléklet_I_mód'!J18+'[2]Javaslat_II'!L29</f>
        <v>0</v>
      </c>
      <c r="K18" s="27"/>
      <c r="L18" s="27"/>
      <c r="M18" s="27"/>
      <c r="N18" s="27"/>
      <c r="O18" s="27"/>
      <c r="P18" s="134"/>
      <c r="Q18" s="8" t="s">
        <v>262</v>
      </c>
      <c r="R18" s="39"/>
      <c r="S18" s="40"/>
      <c r="T18" s="26" t="s">
        <v>77</v>
      </c>
      <c r="U18" s="33" t="s">
        <v>78</v>
      </c>
      <c r="V18" s="42"/>
      <c r="W18" s="42"/>
      <c r="X18" s="139"/>
      <c r="Y18" s="134"/>
      <c r="Z18" s="134"/>
      <c r="AA18" s="134"/>
      <c r="AB18" s="134"/>
      <c r="AC18" s="134"/>
      <c r="AD18" s="134"/>
      <c r="AE18" s="134"/>
      <c r="AF18" s="8" t="s">
        <v>502</v>
      </c>
      <c r="AG18" s="39"/>
      <c r="AH18" s="40"/>
      <c r="AI18" s="26" t="s">
        <v>77</v>
      </c>
      <c r="AJ18" s="33" t="s">
        <v>78</v>
      </c>
      <c r="AK18" s="42"/>
      <c r="AL18" s="42"/>
      <c r="AM18" s="139"/>
      <c r="AN18" s="134"/>
      <c r="AO18" s="134"/>
      <c r="AP18" s="134"/>
      <c r="AQ18" s="134"/>
      <c r="AR18" s="134"/>
      <c r="AS18" s="134"/>
      <c r="AT18" s="134"/>
      <c r="AU18" s="8" t="s">
        <v>503</v>
      </c>
      <c r="AV18" s="39"/>
      <c r="AW18" s="40"/>
      <c r="AX18" s="26" t="s">
        <v>77</v>
      </c>
      <c r="AY18" s="33" t="s">
        <v>78</v>
      </c>
      <c r="AZ18" s="42"/>
      <c r="BA18" s="42"/>
      <c r="BB18" s="139"/>
      <c r="BC18" s="134"/>
      <c r="BD18" s="134"/>
      <c r="BE18" s="134"/>
      <c r="BF18" s="134"/>
      <c r="BG18" s="134"/>
      <c r="BH18" s="134"/>
      <c r="BI18" s="134"/>
      <c r="BJ18" s="134"/>
      <c r="BK18" s="134"/>
      <c r="BL18" s="8" t="s">
        <v>504</v>
      </c>
      <c r="BM18" s="39"/>
      <c r="BN18" s="40"/>
      <c r="BO18" s="26" t="s">
        <v>77</v>
      </c>
      <c r="BP18" s="33" t="s">
        <v>78</v>
      </c>
      <c r="BQ18" s="42"/>
      <c r="BR18" s="42"/>
      <c r="BS18" s="139"/>
      <c r="BT18" s="134"/>
      <c r="BU18" s="134"/>
      <c r="BV18" s="134"/>
      <c r="BW18" s="134"/>
      <c r="BX18" s="134"/>
      <c r="BY18" s="134"/>
      <c r="BZ18" s="134"/>
      <c r="CA18" s="8" t="s">
        <v>505</v>
      </c>
      <c r="CB18" s="39"/>
      <c r="CC18" s="40"/>
      <c r="CD18" s="26" t="s">
        <v>77</v>
      </c>
      <c r="CE18" s="33" t="s">
        <v>78</v>
      </c>
      <c r="CF18" s="42"/>
      <c r="CG18" s="42"/>
      <c r="CH18" s="139"/>
      <c r="CI18" s="134"/>
      <c r="CJ18" s="134"/>
      <c r="CK18" s="134"/>
      <c r="CL18" s="134"/>
      <c r="CM18" s="134"/>
      <c r="CN18" s="134"/>
      <c r="CO18" s="134"/>
      <c r="CP18" s="134"/>
      <c r="CQ18" s="8" t="s">
        <v>506</v>
      </c>
      <c r="CR18" s="39"/>
      <c r="CS18" s="40"/>
      <c r="CT18" s="26" t="s">
        <v>77</v>
      </c>
      <c r="CU18" s="33" t="s">
        <v>78</v>
      </c>
      <c r="CV18" s="42"/>
      <c r="CW18" s="42"/>
      <c r="CX18" s="139"/>
      <c r="CY18" s="134"/>
      <c r="CZ18" s="134"/>
      <c r="DA18" s="134"/>
      <c r="DB18" s="134"/>
      <c r="DC18" s="134"/>
      <c r="DD18" s="134"/>
      <c r="DE18" s="134"/>
      <c r="DF18" s="134"/>
      <c r="DG18" s="8" t="s">
        <v>507</v>
      </c>
      <c r="DH18" s="39"/>
      <c r="DI18" s="40"/>
      <c r="DJ18" s="26" t="s">
        <v>77</v>
      </c>
      <c r="DK18" s="33" t="s">
        <v>78</v>
      </c>
      <c r="DL18" s="42"/>
      <c r="DM18" s="42"/>
      <c r="DN18" s="139"/>
      <c r="DO18" s="134"/>
      <c r="DP18" s="134"/>
      <c r="DQ18" s="134"/>
      <c r="DR18" s="134"/>
      <c r="DS18" s="134">
        <f>'[2]Javaslat_II'!L108</f>
        <v>7500</v>
      </c>
      <c r="DT18" s="134"/>
      <c r="DU18" s="28">
        <f t="shared" si="16"/>
        <v>7500</v>
      </c>
    </row>
    <row r="19" spans="1:125" s="43" customFormat="1" ht="15" customHeight="1" thickBot="1">
      <c r="A19" s="8" t="s">
        <v>82</v>
      </c>
      <c r="B19" s="39"/>
      <c r="C19" s="40"/>
      <c r="D19" s="44" t="s">
        <v>80</v>
      </c>
      <c r="E19" s="33" t="s">
        <v>81</v>
      </c>
      <c r="F19" s="42"/>
      <c r="G19" s="42"/>
      <c r="H19" s="42"/>
      <c r="I19" s="27">
        <f>'[2]2. melléklet_I_mód'!I19+'[2]Javaslat_II'!L50</f>
        <v>0</v>
      </c>
      <c r="J19" s="27">
        <f>'[2]2. melléklet_I_mód'!J19+'[2]Javaslat_II'!L33</f>
        <v>0</v>
      </c>
      <c r="K19" s="27"/>
      <c r="L19" s="27"/>
      <c r="M19" s="27"/>
      <c r="N19" s="27"/>
      <c r="O19" s="27"/>
      <c r="P19" s="134"/>
      <c r="Q19" s="8" t="s">
        <v>263</v>
      </c>
      <c r="R19" s="39"/>
      <c r="S19" s="40"/>
      <c r="T19" s="44" t="s">
        <v>80</v>
      </c>
      <c r="U19" s="33" t="s">
        <v>81</v>
      </c>
      <c r="V19" s="42"/>
      <c r="W19" s="42"/>
      <c r="X19" s="139"/>
      <c r="Y19" s="134"/>
      <c r="Z19" s="134"/>
      <c r="AA19" s="134"/>
      <c r="AB19" s="134"/>
      <c r="AC19" s="134"/>
      <c r="AD19" s="134"/>
      <c r="AE19" s="134"/>
      <c r="AF19" s="8" t="s">
        <v>508</v>
      </c>
      <c r="AG19" s="39"/>
      <c r="AH19" s="40"/>
      <c r="AI19" s="44" t="s">
        <v>80</v>
      </c>
      <c r="AJ19" s="33" t="s">
        <v>81</v>
      </c>
      <c r="AK19" s="42"/>
      <c r="AL19" s="42"/>
      <c r="AM19" s="139"/>
      <c r="AN19" s="134"/>
      <c r="AO19" s="134"/>
      <c r="AP19" s="134"/>
      <c r="AQ19" s="134"/>
      <c r="AR19" s="134"/>
      <c r="AS19" s="134"/>
      <c r="AT19" s="134"/>
      <c r="AU19" s="8" t="s">
        <v>509</v>
      </c>
      <c r="AV19" s="39"/>
      <c r="AW19" s="40"/>
      <c r="AX19" s="44" t="s">
        <v>80</v>
      </c>
      <c r="AY19" s="33" t="s">
        <v>81</v>
      </c>
      <c r="AZ19" s="42"/>
      <c r="BA19" s="42"/>
      <c r="BB19" s="139"/>
      <c r="BC19" s="134"/>
      <c r="BD19" s="134"/>
      <c r="BE19" s="134"/>
      <c r="BF19" s="134"/>
      <c r="BG19" s="134"/>
      <c r="BH19" s="134"/>
      <c r="BI19" s="134"/>
      <c r="BJ19" s="134"/>
      <c r="BK19" s="134"/>
      <c r="BL19" s="8" t="s">
        <v>510</v>
      </c>
      <c r="BM19" s="39"/>
      <c r="BN19" s="40"/>
      <c r="BO19" s="44" t="s">
        <v>80</v>
      </c>
      <c r="BP19" s="33" t="s">
        <v>81</v>
      </c>
      <c r="BQ19" s="42"/>
      <c r="BR19" s="42"/>
      <c r="BS19" s="139"/>
      <c r="BT19" s="134"/>
      <c r="BU19" s="134"/>
      <c r="BV19" s="134"/>
      <c r="BW19" s="134"/>
      <c r="BX19" s="134"/>
      <c r="BY19" s="134"/>
      <c r="BZ19" s="134"/>
      <c r="CA19" s="8" t="s">
        <v>511</v>
      </c>
      <c r="CB19" s="39"/>
      <c r="CC19" s="40"/>
      <c r="CD19" s="44" t="s">
        <v>80</v>
      </c>
      <c r="CE19" s="33" t="s">
        <v>81</v>
      </c>
      <c r="CF19" s="42"/>
      <c r="CG19" s="42"/>
      <c r="CH19" s="139"/>
      <c r="CI19" s="134"/>
      <c r="CJ19" s="134"/>
      <c r="CK19" s="134"/>
      <c r="CL19" s="134"/>
      <c r="CM19" s="134"/>
      <c r="CN19" s="134"/>
      <c r="CO19" s="134"/>
      <c r="CP19" s="134"/>
      <c r="CQ19" s="8" t="s">
        <v>512</v>
      </c>
      <c r="CR19" s="39"/>
      <c r="CS19" s="40"/>
      <c r="CT19" s="44" t="s">
        <v>80</v>
      </c>
      <c r="CU19" s="33" t="s">
        <v>81</v>
      </c>
      <c r="CV19" s="42"/>
      <c r="CW19" s="42"/>
      <c r="CX19" s="139"/>
      <c r="CY19" s="134"/>
      <c r="CZ19" s="134"/>
      <c r="DA19" s="134"/>
      <c r="DB19" s="134"/>
      <c r="DC19" s="134"/>
      <c r="DD19" s="134"/>
      <c r="DE19" s="134"/>
      <c r="DF19" s="134"/>
      <c r="DG19" s="8" t="s">
        <v>513</v>
      </c>
      <c r="DH19" s="39"/>
      <c r="DI19" s="40"/>
      <c r="DJ19" s="44" t="s">
        <v>80</v>
      </c>
      <c r="DK19" s="33" t="s">
        <v>81</v>
      </c>
      <c r="DL19" s="42"/>
      <c r="DM19" s="42"/>
      <c r="DN19" s="139"/>
      <c r="DO19" s="134"/>
      <c r="DP19" s="134"/>
      <c r="DQ19" s="134"/>
      <c r="DR19" s="134"/>
      <c r="DS19" s="134">
        <f>'[2]Javaslat_II'!L112</f>
        <v>2400</v>
      </c>
      <c r="DT19" s="134"/>
      <c r="DU19" s="28">
        <f t="shared" si="16"/>
        <v>2400</v>
      </c>
    </row>
    <row r="20" spans="1:125" s="17" customFormat="1" ht="15" customHeight="1" thickBot="1">
      <c r="A20" s="8" t="s">
        <v>84</v>
      </c>
      <c r="B20" s="18"/>
      <c r="C20" s="19" t="s">
        <v>83</v>
      </c>
      <c r="D20" s="35" t="s">
        <v>46</v>
      </c>
      <c r="E20" s="36"/>
      <c r="F20" s="36"/>
      <c r="G20" s="36"/>
      <c r="H20" s="36"/>
      <c r="I20" s="37">
        <f>SUM(I21:I29)</f>
        <v>20300</v>
      </c>
      <c r="J20" s="37"/>
      <c r="K20" s="37">
        <f aca="true" t="shared" si="25" ref="K20:P20">SUM(K21:K29)</f>
        <v>0</v>
      </c>
      <c r="L20" s="37">
        <f t="shared" si="25"/>
        <v>70948</v>
      </c>
      <c r="M20" s="37">
        <f t="shared" si="25"/>
        <v>0</v>
      </c>
      <c r="N20" s="37">
        <f t="shared" si="25"/>
        <v>16000</v>
      </c>
      <c r="O20" s="37">
        <f t="shared" si="25"/>
        <v>0</v>
      </c>
      <c r="P20" s="137">
        <f t="shared" si="25"/>
        <v>0</v>
      </c>
      <c r="Q20" s="8" t="s">
        <v>264</v>
      </c>
      <c r="R20" s="18"/>
      <c r="S20" s="19" t="s">
        <v>83</v>
      </c>
      <c r="T20" s="35" t="s">
        <v>46</v>
      </c>
      <c r="U20" s="36"/>
      <c r="V20" s="36"/>
      <c r="W20" s="36"/>
      <c r="X20" s="138"/>
      <c r="Y20" s="137">
        <f aca="true" t="shared" si="26" ref="Y20:AE20">SUM(Y21:Y29)</f>
        <v>0</v>
      </c>
      <c r="Z20" s="137">
        <f t="shared" si="26"/>
        <v>0</v>
      </c>
      <c r="AA20" s="137">
        <f t="shared" si="26"/>
        <v>0</v>
      </c>
      <c r="AB20" s="137">
        <f t="shared" si="26"/>
        <v>30</v>
      </c>
      <c r="AC20" s="137">
        <f t="shared" si="26"/>
        <v>0</v>
      </c>
      <c r="AD20" s="137">
        <f t="shared" si="26"/>
        <v>300</v>
      </c>
      <c r="AE20" s="137">
        <f t="shared" si="26"/>
        <v>0</v>
      </c>
      <c r="AF20" s="8" t="s">
        <v>514</v>
      </c>
      <c r="AG20" s="18"/>
      <c r="AH20" s="19" t="s">
        <v>83</v>
      </c>
      <c r="AI20" s="35" t="s">
        <v>46</v>
      </c>
      <c r="AJ20" s="36"/>
      <c r="AK20" s="36"/>
      <c r="AL20" s="36"/>
      <c r="AM20" s="138"/>
      <c r="AN20" s="137">
        <f aca="true" t="shared" si="27" ref="AN20:AT20">SUM(AN21:AN29)</f>
        <v>10338</v>
      </c>
      <c r="AO20" s="137">
        <f t="shared" si="27"/>
        <v>5500</v>
      </c>
      <c r="AP20" s="137">
        <f t="shared" si="27"/>
        <v>0</v>
      </c>
      <c r="AQ20" s="137">
        <f t="shared" si="27"/>
        <v>0</v>
      </c>
      <c r="AR20" s="137">
        <f t="shared" si="27"/>
        <v>14568</v>
      </c>
      <c r="AS20" s="137">
        <f t="shared" si="27"/>
        <v>0</v>
      </c>
      <c r="AT20" s="137">
        <f t="shared" si="27"/>
        <v>0</v>
      </c>
      <c r="AU20" s="8" t="s">
        <v>515</v>
      </c>
      <c r="AV20" s="18"/>
      <c r="AW20" s="19" t="s">
        <v>83</v>
      </c>
      <c r="AX20" s="35" t="s">
        <v>46</v>
      </c>
      <c r="AY20" s="36"/>
      <c r="AZ20" s="36"/>
      <c r="BA20" s="36"/>
      <c r="BB20" s="138"/>
      <c r="BC20" s="137">
        <f aca="true" t="shared" si="28" ref="BC20:BK20">SUM(BC21:BC29)</f>
        <v>7136</v>
      </c>
      <c r="BD20" s="137">
        <f t="shared" si="28"/>
        <v>0</v>
      </c>
      <c r="BE20" s="137">
        <f t="shared" si="28"/>
        <v>0</v>
      </c>
      <c r="BF20" s="137">
        <f t="shared" si="28"/>
        <v>0</v>
      </c>
      <c r="BG20" s="137">
        <f>SUM(BG21:BG29)</f>
        <v>0</v>
      </c>
      <c r="BH20" s="137">
        <f>SUM(BH21:BH29)</f>
        <v>0</v>
      </c>
      <c r="BI20" s="137">
        <f t="shared" si="28"/>
        <v>0</v>
      </c>
      <c r="BJ20" s="137">
        <f t="shared" si="28"/>
        <v>0</v>
      </c>
      <c r="BK20" s="137">
        <f t="shared" si="28"/>
        <v>240</v>
      </c>
      <c r="BL20" s="8" t="s">
        <v>516</v>
      </c>
      <c r="BM20" s="18"/>
      <c r="BN20" s="19" t="s">
        <v>83</v>
      </c>
      <c r="BO20" s="35" t="s">
        <v>46</v>
      </c>
      <c r="BP20" s="36"/>
      <c r="BQ20" s="36"/>
      <c r="BR20" s="36"/>
      <c r="BS20" s="138"/>
      <c r="BT20" s="137">
        <f aca="true" t="shared" si="29" ref="BT20:BZ20">SUM(BT21:BT29)</f>
        <v>0</v>
      </c>
      <c r="BU20" s="137">
        <f t="shared" si="29"/>
        <v>0</v>
      </c>
      <c r="BV20" s="137">
        <f t="shared" si="29"/>
        <v>396</v>
      </c>
      <c r="BW20" s="137">
        <f t="shared" si="29"/>
        <v>0</v>
      </c>
      <c r="BX20" s="137">
        <f t="shared" si="29"/>
        <v>0</v>
      </c>
      <c r="BY20" s="137">
        <f t="shared" si="29"/>
        <v>0</v>
      </c>
      <c r="BZ20" s="137">
        <f t="shared" si="29"/>
        <v>0</v>
      </c>
      <c r="CA20" s="8" t="s">
        <v>517</v>
      </c>
      <c r="CB20" s="18"/>
      <c r="CC20" s="19" t="s">
        <v>83</v>
      </c>
      <c r="CD20" s="35" t="s">
        <v>46</v>
      </c>
      <c r="CE20" s="36"/>
      <c r="CF20" s="36"/>
      <c r="CG20" s="36"/>
      <c r="CH20" s="138"/>
      <c r="CI20" s="137">
        <f aca="true" t="shared" si="30" ref="CI20:CP20">SUM(CI21:CI29)</f>
        <v>0</v>
      </c>
      <c r="CJ20" s="137">
        <f t="shared" si="30"/>
        <v>0</v>
      </c>
      <c r="CK20" s="137">
        <f t="shared" si="30"/>
        <v>0</v>
      </c>
      <c r="CL20" s="137">
        <f t="shared" si="30"/>
        <v>0</v>
      </c>
      <c r="CM20" s="137">
        <f t="shared" si="30"/>
        <v>0</v>
      </c>
      <c r="CN20" s="137">
        <f t="shared" si="30"/>
        <v>0</v>
      </c>
      <c r="CO20" s="137">
        <f>SUM(CO21:CO29)</f>
        <v>0</v>
      </c>
      <c r="CP20" s="137">
        <f t="shared" si="30"/>
        <v>0</v>
      </c>
      <c r="CQ20" s="8" t="s">
        <v>518</v>
      </c>
      <c r="CR20" s="18"/>
      <c r="CS20" s="19" t="s">
        <v>83</v>
      </c>
      <c r="CT20" s="35" t="s">
        <v>46</v>
      </c>
      <c r="CU20" s="36"/>
      <c r="CV20" s="36"/>
      <c r="CW20" s="36"/>
      <c r="CX20" s="138"/>
      <c r="CY20" s="137">
        <f aca="true" t="shared" si="31" ref="CY20:DF20">SUM(CY21:CY29)</f>
        <v>0</v>
      </c>
      <c r="CZ20" s="137">
        <f t="shared" si="31"/>
        <v>0</v>
      </c>
      <c r="DA20" s="137">
        <f t="shared" si="31"/>
        <v>0</v>
      </c>
      <c r="DB20" s="137">
        <f t="shared" si="31"/>
        <v>0</v>
      </c>
      <c r="DC20" s="137">
        <f t="shared" si="31"/>
        <v>0</v>
      </c>
      <c r="DD20" s="137">
        <f t="shared" si="31"/>
        <v>0</v>
      </c>
      <c r="DE20" s="137">
        <f t="shared" si="31"/>
        <v>556</v>
      </c>
      <c r="DF20" s="137">
        <f t="shared" si="31"/>
        <v>0</v>
      </c>
      <c r="DG20" s="8" t="s">
        <v>519</v>
      </c>
      <c r="DH20" s="18"/>
      <c r="DI20" s="19" t="s">
        <v>83</v>
      </c>
      <c r="DJ20" s="35" t="s">
        <v>46</v>
      </c>
      <c r="DK20" s="36"/>
      <c r="DL20" s="36"/>
      <c r="DM20" s="36"/>
      <c r="DN20" s="138"/>
      <c r="DO20" s="137">
        <f aca="true" t="shared" si="32" ref="DO20:DT20">SUM(DO21:DO29)</f>
        <v>0</v>
      </c>
      <c r="DP20" s="137">
        <f t="shared" si="32"/>
        <v>0</v>
      </c>
      <c r="DQ20" s="137">
        <f t="shared" si="32"/>
        <v>0</v>
      </c>
      <c r="DR20" s="137">
        <f t="shared" si="32"/>
        <v>200</v>
      </c>
      <c r="DS20" s="137">
        <f t="shared" si="32"/>
        <v>0</v>
      </c>
      <c r="DT20" s="137">
        <f t="shared" si="32"/>
        <v>0</v>
      </c>
      <c r="DU20" s="38">
        <f t="shared" si="16"/>
        <v>146512</v>
      </c>
    </row>
    <row r="21" spans="1:125" s="29" customFormat="1" ht="15" customHeight="1" thickBot="1">
      <c r="A21" s="8" t="s">
        <v>87</v>
      </c>
      <c r="B21" s="24"/>
      <c r="C21" s="25"/>
      <c r="D21" s="30" t="s">
        <v>85</v>
      </c>
      <c r="E21" s="33" t="s">
        <v>86</v>
      </c>
      <c r="F21" s="33"/>
      <c r="G21" s="33"/>
      <c r="H21" s="45"/>
      <c r="I21" s="27"/>
      <c r="J21" s="27"/>
      <c r="K21" s="27"/>
      <c r="L21" s="27"/>
      <c r="M21" s="27"/>
      <c r="N21" s="27"/>
      <c r="O21" s="27"/>
      <c r="P21" s="134"/>
      <c r="Q21" s="8" t="s">
        <v>265</v>
      </c>
      <c r="R21" s="24"/>
      <c r="S21" s="25"/>
      <c r="T21" s="30" t="s">
        <v>85</v>
      </c>
      <c r="U21" s="33" t="s">
        <v>86</v>
      </c>
      <c r="V21" s="33"/>
      <c r="W21" s="33"/>
      <c r="X21" s="140"/>
      <c r="Y21" s="134"/>
      <c r="Z21" s="134"/>
      <c r="AA21" s="134"/>
      <c r="AB21" s="134"/>
      <c r="AC21" s="134"/>
      <c r="AD21" s="134">
        <v>236</v>
      </c>
      <c r="AE21" s="134"/>
      <c r="AF21" s="8" t="s">
        <v>520</v>
      </c>
      <c r="AG21" s="24"/>
      <c r="AH21" s="25"/>
      <c r="AI21" s="30" t="s">
        <v>85</v>
      </c>
      <c r="AJ21" s="33" t="s">
        <v>86</v>
      </c>
      <c r="AK21" s="33"/>
      <c r="AL21" s="33"/>
      <c r="AM21" s="140"/>
      <c r="AN21" s="134"/>
      <c r="AO21" s="134"/>
      <c r="AP21" s="134"/>
      <c r="AQ21" s="134"/>
      <c r="AR21" s="134"/>
      <c r="AS21" s="134"/>
      <c r="AT21" s="134"/>
      <c r="AU21" s="8" t="s">
        <v>521</v>
      </c>
      <c r="AV21" s="24"/>
      <c r="AW21" s="25"/>
      <c r="AX21" s="30" t="s">
        <v>85</v>
      </c>
      <c r="AY21" s="33" t="s">
        <v>86</v>
      </c>
      <c r="AZ21" s="33"/>
      <c r="BA21" s="33"/>
      <c r="BB21" s="140"/>
      <c r="BC21" s="134"/>
      <c r="BD21" s="134"/>
      <c r="BE21" s="134"/>
      <c r="BF21" s="134"/>
      <c r="BG21" s="134"/>
      <c r="BH21" s="134"/>
      <c r="BI21" s="134"/>
      <c r="BJ21" s="134"/>
      <c r="BK21" s="134"/>
      <c r="BL21" s="8" t="s">
        <v>522</v>
      </c>
      <c r="BM21" s="24"/>
      <c r="BN21" s="25"/>
      <c r="BO21" s="30" t="s">
        <v>85</v>
      </c>
      <c r="BP21" s="33" t="s">
        <v>86</v>
      </c>
      <c r="BQ21" s="33"/>
      <c r="BR21" s="33"/>
      <c r="BS21" s="140"/>
      <c r="BT21" s="134"/>
      <c r="BU21" s="134"/>
      <c r="BV21" s="134"/>
      <c r="BW21" s="134"/>
      <c r="BX21" s="134"/>
      <c r="BY21" s="134"/>
      <c r="BZ21" s="134"/>
      <c r="CA21" s="8" t="s">
        <v>523</v>
      </c>
      <c r="CB21" s="24"/>
      <c r="CC21" s="25"/>
      <c r="CD21" s="30" t="s">
        <v>85</v>
      </c>
      <c r="CE21" s="33" t="s">
        <v>86</v>
      </c>
      <c r="CF21" s="33"/>
      <c r="CG21" s="33"/>
      <c r="CH21" s="140"/>
      <c r="CI21" s="134"/>
      <c r="CJ21" s="134"/>
      <c r="CK21" s="134"/>
      <c r="CL21" s="134"/>
      <c r="CM21" s="134"/>
      <c r="CN21" s="134"/>
      <c r="CO21" s="134"/>
      <c r="CP21" s="134"/>
      <c r="CQ21" s="8" t="s">
        <v>524</v>
      </c>
      <c r="CR21" s="24"/>
      <c r="CS21" s="25"/>
      <c r="CT21" s="30" t="s">
        <v>85</v>
      </c>
      <c r="CU21" s="33" t="s">
        <v>86</v>
      </c>
      <c r="CV21" s="33"/>
      <c r="CW21" s="33"/>
      <c r="CX21" s="140"/>
      <c r="CY21" s="134"/>
      <c r="CZ21" s="134"/>
      <c r="DA21" s="134"/>
      <c r="DB21" s="134"/>
      <c r="DC21" s="134"/>
      <c r="DD21" s="134"/>
      <c r="DE21" s="134"/>
      <c r="DF21" s="134"/>
      <c r="DG21" s="8" t="s">
        <v>525</v>
      </c>
      <c r="DH21" s="24"/>
      <c r="DI21" s="25"/>
      <c r="DJ21" s="30" t="s">
        <v>85</v>
      </c>
      <c r="DK21" s="33" t="s">
        <v>86</v>
      </c>
      <c r="DL21" s="33"/>
      <c r="DM21" s="33"/>
      <c r="DN21" s="140"/>
      <c r="DO21" s="134"/>
      <c r="DP21" s="134"/>
      <c r="DQ21" s="134"/>
      <c r="DR21" s="134"/>
      <c r="DS21" s="134"/>
      <c r="DT21" s="134"/>
      <c r="DU21" s="28">
        <f t="shared" si="16"/>
        <v>236</v>
      </c>
    </row>
    <row r="22" spans="1:125" s="29" customFormat="1" ht="15" customHeight="1" thickBot="1">
      <c r="A22" s="8" t="s">
        <v>90</v>
      </c>
      <c r="B22" s="24"/>
      <c r="C22" s="25"/>
      <c r="D22" s="30" t="s">
        <v>88</v>
      </c>
      <c r="E22" s="33" t="s">
        <v>89</v>
      </c>
      <c r="F22" s="33"/>
      <c r="G22" s="33"/>
      <c r="H22" s="45"/>
      <c r="I22" s="27">
        <v>39</v>
      </c>
      <c r="J22" s="27"/>
      <c r="K22" s="27"/>
      <c r="L22" s="27"/>
      <c r="M22" s="27"/>
      <c r="N22" s="27">
        <v>11811</v>
      </c>
      <c r="O22" s="27"/>
      <c r="P22" s="134"/>
      <c r="Q22" s="8" t="s">
        <v>267</v>
      </c>
      <c r="R22" s="24"/>
      <c r="S22" s="25"/>
      <c r="T22" s="30" t="s">
        <v>88</v>
      </c>
      <c r="U22" s="33" t="s">
        <v>89</v>
      </c>
      <c r="V22" s="33"/>
      <c r="W22" s="33"/>
      <c r="X22" s="140"/>
      <c r="Y22" s="134"/>
      <c r="Z22" s="134"/>
      <c r="AA22" s="134"/>
      <c r="AB22" s="134"/>
      <c r="AC22" s="134"/>
      <c r="AD22" s="134"/>
      <c r="AE22" s="134"/>
      <c r="AF22" s="8" t="s">
        <v>526</v>
      </c>
      <c r="AG22" s="24"/>
      <c r="AH22" s="25"/>
      <c r="AI22" s="30" t="s">
        <v>88</v>
      </c>
      <c r="AJ22" s="33" t="s">
        <v>89</v>
      </c>
      <c r="AK22" s="33"/>
      <c r="AL22" s="33"/>
      <c r="AM22" s="140"/>
      <c r="AN22" s="134"/>
      <c r="AO22" s="134">
        <v>4331</v>
      </c>
      <c r="AP22" s="134"/>
      <c r="AQ22" s="134"/>
      <c r="AR22" s="134">
        <v>7874</v>
      </c>
      <c r="AS22" s="134"/>
      <c r="AT22" s="134"/>
      <c r="AU22" s="8" t="s">
        <v>527</v>
      </c>
      <c r="AV22" s="24"/>
      <c r="AW22" s="25"/>
      <c r="AX22" s="30" t="s">
        <v>88</v>
      </c>
      <c r="AY22" s="33" t="s">
        <v>89</v>
      </c>
      <c r="AZ22" s="33"/>
      <c r="BA22" s="33"/>
      <c r="BB22" s="140"/>
      <c r="BC22" s="134"/>
      <c r="BD22" s="134"/>
      <c r="BE22" s="134"/>
      <c r="BF22" s="134"/>
      <c r="BG22" s="134"/>
      <c r="BH22" s="134"/>
      <c r="BI22" s="134"/>
      <c r="BJ22" s="134"/>
      <c r="BK22" s="134">
        <v>189</v>
      </c>
      <c r="BL22" s="8" t="s">
        <v>528</v>
      </c>
      <c r="BM22" s="24"/>
      <c r="BN22" s="25"/>
      <c r="BO22" s="30" t="s">
        <v>88</v>
      </c>
      <c r="BP22" s="33" t="s">
        <v>89</v>
      </c>
      <c r="BQ22" s="33"/>
      <c r="BR22" s="33"/>
      <c r="BS22" s="140"/>
      <c r="BT22" s="134"/>
      <c r="BU22" s="134"/>
      <c r="BV22" s="134">
        <v>312</v>
      </c>
      <c r="BW22" s="134"/>
      <c r="BX22" s="134"/>
      <c r="BY22" s="134"/>
      <c r="BZ22" s="134"/>
      <c r="CA22" s="8" t="s">
        <v>529</v>
      </c>
      <c r="CB22" s="24"/>
      <c r="CC22" s="25"/>
      <c r="CD22" s="30" t="s">
        <v>88</v>
      </c>
      <c r="CE22" s="33" t="s">
        <v>89</v>
      </c>
      <c r="CF22" s="33"/>
      <c r="CG22" s="33"/>
      <c r="CH22" s="140"/>
      <c r="CI22" s="134"/>
      <c r="CJ22" s="134"/>
      <c r="CK22" s="134"/>
      <c r="CL22" s="134"/>
      <c r="CM22" s="134"/>
      <c r="CN22" s="134"/>
      <c r="CO22" s="134"/>
      <c r="CP22" s="134"/>
      <c r="CQ22" s="8" t="s">
        <v>530</v>
      </c>
      <c r="CR22" s="24"/>
      <c r="CS22" s="25"/>
      <c r="CT22" s="30" t="s">
        <v>88</v>
      </c>
      <c r="CU22" s="33" t="s">
        <v>89</v>
      </c>
      <c r="CV22" s="33"/>
      <c r="CW22" s="33"/>
      <c r="CX22" s="140"/>
      <c r="CY22" s="134"/>
      <c r="CZ22" s="134"/>
      <c r="DA22" s="134"/>
      <c r="DB22" s="134"/>
      <c r="DC22" s="134"/>
      <c r="DD22" s="134"/>
      <c r="DE22" s="134"/>
      <c r="DF22" s="134"/>
      <c r="DG22" s="8" t="s">
        <v>531</v>
      </c>
      <c r="DH22" s="24"/>
      <c r="DI22" s="25"/>
      <c r="DJ22" s="30" t="s">
        <v>88</v>
      </c>
      <c r="DK22" s="33" t="s">
        <v>89</v>
      </c>
      <c r="DL22" s="33"/>
      <c r="DM22" s="33"/>
      <c r="DN22" s="140"/>
      <c r="DO22" s="134"/>
      <c r="DP22" s="134"/>
      <c r="DQ22" s="134"/>
      <c r="DR22" s="134"/>
      <c r="DS22" s="134"/>
      <c r="DT22" s="134"/>
      <c r="DU22" s="28">
        <f t="shared" si="16"/>
        <v>24556</v>
      </c>
    </row>
    <row r="23" spans="1:125" s="29" customFormat="1" ht="15" customHeight="1" thickBot="1">
      <c r="A23" s="8" t="s">
        <v>93</v>
      </c>
      <c r="B23" s="24"/>
      <c r="C23" s="25"/>
      <c r="D23" s="30" t="s">
        <v>91</v>
      </c>
      <c r="E23" s="45" t="s">
        <v>92</v>
      </c>
      <c r="F23" s="45"/>
      <c r="G23" s="45"/>
      <c r="H23" s="45"/>
      <c r="I23" s="27">
        <v>551</v>
      </c>
      <c r="J23" s="27"/>
      <c r="K23" s="27"/>
      <c r="L23" s="27">
        <v>787</v>
      </c>
      <c r="M23" s="27"/>
      <c r="N23" s="27">
        <v>787</v>
      </c>
      <c r="O23" s="27"/>
      <c r="P23" s="134"/>
      <c r="Q23" s="8" t="s">
        <v>269</v>
      </c>
      <c r="R23" s="24"/>
      <c r="S23" s="25"/>
      <c r="T23" s="30" t="s">
        <v>91</v>
      </c>
      <c r="U23" s="45" t="s">
        <v>92</v>
      </c>
      <c r="V23" s="45"/>
      <c r="W23" s="45"/>
      <c r="X23" s="140"/>
      <c r="Y23" s="134"/>
      <c r="Z23" s="134"/>
      <c r="AA23" s="134"/>
      <c r="AB23" s="134"/>
      <c r="AC23" s="134"/>
      <c r="AD23" s="134"/>
      <c r="AE23" s="134"/>
      <c r="AF23" s="8" t="s">
        <v>532</v>
      </c>
      <c r="AG23" s="24"/>
      <c r="AH23" s="25"/>
      <c r="AI23" s="30" t="s">
        <v>91</v>
      </c>
      <c r="AJ23" s="45" t="s">
        <v>92</v>
      </c>
      <c r="AK23" s="45"/>
      <c r="AL23" s="45"/>
      <c r="AM23" s="140"/>
      <c r="AN23" s="134"/>
      <c r="AO23" s="134"/>
      <c r="AP23" s="134"/>
      <c r="AQ23" s="134"/>
      <c r="AR23" s="134"/>
      <c r="AS23" s="134"/>
      <c r="AT23" s="134"/>
      <c r="AU23" s="8" t="s">
        <v>533</v>
      </c>
      <c r="AV23" s="24"/>
      <c r="AW23" s="25"/>
      <c r="AX23" s="30" t="s">
        <v>91</v>
      </c>
      <c r="AY23" s="45" t="s">
        <v>92</v>
      </c>
      <c r="AZ23" s="45"/>
      <c r="BA23" s="45"/>
      <c r="BB23" s="140"/>
      <c r="BC23" s="134"/>
      <c r="BD23" s="134"/>
      <c r="BE23" s="134"/>
      <c r="BF23" s="134"/>
      <c r="BG23" s="134"/>
      <c r="BH23" s="134"/>
      <c r="BI23" s="134"/>
      <c r="BJ23" s="134"/>
      <c r="BK23" s="134"/>
      <c r="BL23" s="8" t="s">
        <v>534</v>
      </c>
      <c r="BM23" s="24"/>
      <c r="BN23" s="25"/>
      <c r="BO23" s="30" t="s">
        <v>91</v>
      </c>
      <c r="BP23" s="45" t="s">
        <v>92</v>
      </c>
      <c r="BQ23" s="45"/>
      <c r="BR23" s="45"/>
      <c r="BS23" s="140"/>
      <c r="BT23" s="134"/>
      <c r="BU23" s="134"/>
      <c r="BV23" s="134"/>
      <c r="BW23" s="134"/>
      <c r="BX23" s="134"/>
      <c r="BY23" s="134"/>
      <c r="BZ23" s="134"/>
      <c r="CA23" s="8" t="s">
        <v>535</v>
      </c>
      <c r="CB23" s="24"/>
      <c r="CC23" s="25"/>
      <c r="CD23" s="30" t="s">
        <v>91</v>
      </c>
      <c r="CE23" s="45" t="s">
        <v>92</v>
      </c>
      <c r="CF23" s="45"/>
      <c r="CG23" s="45"/>
      <c r="CH23" s="140"/>
      <c r="CI23" s="134"/>
      <c r="CJ23" s="134"/>
      <c r="CK23" s="134"/>
      <c r="CL23" s="134"/>
      <c r="CM23" s="134"/>
      <c r="CN23" s="134"/>
      <c r="CO23" s="134"/>
      <c r="CP23" s="134"/>
      <c r="CQ23" s="8" t="s">
        <v>536</v>
      </c>
      <c r="CR23" s="24"/>
      <c r="CS23" s="25"/>
      <c r="CT23" s="30" t="s">
        <v>91</v>
      </c>
      <c r="CU23" s="45" t="s">
        <v>92</v>
      </c>
      <c r="CV23" s="45"/>
      <c r="CW23" s="45"/>
      <c r="CX23" s="140"/>
      <c r="CY23" s="134"/>
      <c r="CZ23" s="134"/>
      <c r="DA23" s="134"/>
      <c r="DB23" s="134"/>
      <c r="DC23" s="134"/>
      <c r="DD23" s="134"/>
      <c r="DE23" s="134"/>
      <c r="DF23" s="134"/>
      <c r="DG23" s="8" t="s">
        <v>537</v>
      </c>
      <c r="DH23" s="24"/>
      <c r="DI23" s="25"/>
      <c r="DJ23" s="30" t="s">
        <v>91</v>
      </c>
      <c r="DK23" s="45" t="s">
        <v>92</v>
      </c>
      <c r="DL23" s="45"/>
      <c r="DM23" s="45"/>
      <c r="DN23" s="140"/>
      <c r="DO23" s="134"/>
      <c r="DP23" s="134"/>
      <c r="DQ23" s="134"/>
      <c r="DR23" s="134"/>
      <c r="DS23" s="134"/>
      <c r="DT23" s="134"/>
      <c r="DU23" s="28">
        <f t="shared" si="16"/>
        <v>2125</v>
      </c>
    </row>
    <row r="24" spans="1:125" s="29" customFormat="1" ht="15" customHeight="1" thickBot="1">
      <c r="A24" s="8" t="s">
        <v>96</v>
      </c>
      <c r="B24" s="24"/>
      <c r="C24" s="25"/>
      <c r="D24" s="30" t="s">
        <v>94</v>
      </c>
      <c r="E24" s="45" t="s">
        <v>95</v>
      </c>
      <c r="F24" s="33"/>
      <c r="G24" s="33"/>
      <c r="H24" s="33"/>
      <c r="I24" s="27"/>
      <c r="J24" s="27"/>
      <c r="K24" s="27"/>
      <c r="L24" s="27">
        <v>54287</v>
      </c>
      <c r="M24" s="27"/>
      <c r="N24" s="27"/>
      <c r="O24" s="27"/>
      <c r="P24" s="134"/>
      <c r="Q24" s="8" t="s">
        <v>271</v>
      </c>
      <c r="R24" s="24"/>
      <c r="S24" s="25"/>
      <c r="T24" s="30" t="s">
        <v>94</v>
      </c>
      <c r="U24" s="45" t="s">
        <v>95</v>
      </c>
      <c r="V24" s="33"/>
      <c r="W24" s="33"/>
      <c r="X24" s="136"/>
      <c r="Y24" s="134"/>
      <c r="Z24" s="134"/>
      <c r="AA24" s="134"/>
      <c r="AB24" s="134"/>
      <c r="AC24" s="134"/>
      <c r="AD24" s="134"/>
      <c r="AE24" s="134"/>
      <c r="AF24" s="8" t="s">
        <v>538</v>
      </c>
      <c r="AG24" s="24"/>
      <c r="AH24" s="25"/>
      <c r="AI24" s="30" t="s">
        <v>94</v>
      </c>
      <c r="AJ24" s="45" t="s">
        <v>95</v>
      </c>
      <c r="AK24" s="33"/>
      <c r="AL24" s="33"/>
      <c r="AM24" s="136"/>
      <c r="AN24" s="134">
        <v>8140</v>
      </c>
      <c r="AO24" s="134"/>
      <c r="AP24" s="134"/>
      <c r="AQ24" s="134"/>
      <c r="AR24" s="134"/>
      <c r="AS24" s="134"/>
      <c r="AT24" s="134"/>
      <c r="AU24" s="8" t="s">
        <v>539</v>
      </c>
      <c r="AV24" s="24"/>
      <c r="AW24" s="25"/>
      <c r="AX24" s="30" t="s">
        <v>94</v>
      </c>
      <c r="AY24" s="45" t="s">
        <v>95</v>
      </c>
      <c r="AZ24" s="33"/>
      <c r="BA24" s="33"/>
      <c r="BB24" s="136"/>
      <c r="BC24" s="134">
        <v>2913</v>
      </c>
      <c r="BD24" s="134"/>
      <c r="BE24" s="134"/>
      <c r="BF24" s="134"/>
      <c r="BG24" s="134"/>
      <c r="BH24" s="134"/>
      <c r="BI24" s="134"/>
      <c r="BJ24" s="134"/>
      <c r="BK24" s="134"/>
      <c r="BL24" s="8" t="s">
        <v>540</v>
      </c>
      <c r="BM24" s="24"/>
      <c r="BN24" s="25"/>
      <c r="BO24" s="30" t="s">
        <v>94</v>
      </c>
      <c r="BP24" s="45" t="s">
        <v>95</v>
      </c>
      <c r="BQ24" s="33"/>
      <c r="BR24" s="33"/>
      <c r="BS24" s="136"/>
      <c r="BT24" s="134"/>
      <c r="BU24" s="134"/>
      <c r="BV24" s="134"/>
      <c r="BW24" s="134"/>
      <c r="BX24" s="134"/>
      <c r="BY24" s="134"/>
      <c r="BZ24" s="134"/>
      <c r="CA24" s="8" t="s">
        <v>541</v>
      </c>
      <c r="CB24" s="24"/>
      <c r="CC24" s="25"/>
      <c r="CD24" s="30" t="s">
        <v>94</v>
      </c>
      <c r="CE24" s="45" t="s">
        <v>95</v>
      </c>
      <c r="CF24" s="33"/>
      <c r="CG24" s="33"/>
      <c r="CH24" s="136"/>
      <c r="CI24" s="134"/>
      <c r="CJ24" s="134"/>
      <c r="CK24" s="134"/>
      <c r="CL24" s="134"/>
      <c r="CM24" s="134"/>
      <c r="CN24" s="134"/>
      <c r="CO24" s="134"/>
      <c r="CP24" s="134"/>
      <c r="CQ24" s="8" t="s">
        <v>542</v>
      </c>
      <c r="CR24" s="24"/>
      <c r="CS24" s="25"/>
      <c r="CT24" s="30" t="s">
        <v>94</v>
      </c>
      <c r="CU24" s="45" t="s">
        <v>95</v>
      </c>
      <c r="CV24" s="33"/>
      <c r="CW24" s="33"/>
      <c r="CX24" s="136"/>
      <c r="CY24" s="134"/>
      <c r="CZ24" s="134"/>
      <c r="DA24" s="134"/>
      <c r="DB24" s="134"/>
      <c r="DC24" s="134"/>
      <c r="DD24" s="134"/>
      <c r="DE24" s="134">
        <v>438</v>
      </c>
      <c r="DF24" s="134"/>
      <c r="DG24" s="8" t="s">
        <v>543</v>
      </c>
      <c r="DH24" s="24"/>
      <c r="DI24" s="25"/>
      <c r="DJ24" s="30" t="s">
        <v>94</v>
      </c>
      <c r="DK24" s="45" t="s">
        <v>95</v>
      </c>
      <c r="DL24" s="33"/>
      <c r="DM24" s="33"/>
      <c r="DN24" s="136"/>
      <c r="DO24" s="134"/>
      <c r="DP24" s="134"/>
      <c r="DQ24" s="134"/>
      <c r="DR24" s="134"/>
      <c r="DS24" s="134"/>
      <c r="DT24" s="134"/>
      <c r="DU24" s="28">
        <f t="shared" si="16"/>
        <v>65778</v>
      </c>
    </row>
    <row r="25" spans="1:125" s="29" customFormat="1" ht="15" customHeight="1" thickBot="1">
      <c r="A25" s="8" t="s">
        <v>99</v>
      </c>
      <c r="B25" s="24"/>
      <c r="C25" s="25"/>
      <c r="D25" s="30" t="s">
        <v>97</v>
      </c>
      <c r="E25" s="45" t="s">
        <v>98</v>
      </c>
      <c r="F25" s="33"/>
      <c r="G25" s="33"/>
      <c r="H25" s="33"/>
      <c r="I25" s="27"/>
      <c r="J25" s="27"/>
      <c r="K25" s="27"/>
      <c r="L25" s="27"/>
      <c r="M25" s="27"/>
      <c r="N25" s="27"/>
      <c r="O25" s="27"/>
      <c r="P25" s="134"/>
      <c r="Q25" s="8" t="s">
        <v>273</v>
      </c>
      <c r="R25" s="24"/>
      <c r="S25" s="25"/>
      <c r="T25" s="30" t="s">
        <v>97</v>
      </c>
      <c r="U25" s="45" t="s">
        <v>98</v>
      </c>
      <c r="V25" s="33"/>
      <c r="W25" s="33"/>
      <c r="X25" s="136"/>
      <c r="Y25" s="134"/>
      <c r="Z25" s="134"/>
      <c r="AA25" s="134"/>
      <c r="AB25" s="134"/>
      <c r="AC25" s="134"/>
      <c r="AD25" s="134"/>
      <c r="AE25" s="134"/>
      <c r="AF25" s="8" t="s">
        <v>544</v>
      </c>
      <c r="AG25" s="24"/>
      <c r="AH25" s="25"/>
      <c r="AI25" s="30" t="s">
        <v>97</v>
      </c>
      <c r="AJ25" s="45" t="s">
        <v>98</v>
      </c>
      <c r="AK25" s="33"/>
      <c r="AL25" s="33"/>
      <c r="AM25" s="136"/>
      <c r="AN25" s="134"/>
      <c r="AO25" s="134"/>
      <c r="AP25" s="134"/>
      <c r="AQ25" s="134"/>
      <c r="AR25" s="134"/>
      <c r="AS25" s="134"/>
      <c r="AT25" s="134"/>
      <c r="AU25" s="8" t="s">
        <v>545</v>
      </c>
      <c r="AV25" s="24"/>
      <c r="AW25" s="25"/>
      <c r="AX25" s="30" t="s">
        <v>97</v>
      </c>
      <c r="AY25" s="45" t="s">
        <v>98</v>
      </c>
      <c r="AZ25" s="33"/>
      <c r="BA25" s="33"/>
      <c r="BB25" s="136"/>
      <c r="BC25" s="134"/>
      <c r="BD25" s="134"/>
      <c r="BE25" s="134"/>
      <c r="BF25" s="134"/>
      <c r="BG25" s="134"/>
      <c r="BH25" s="134"/>
      <c r="BI25" s="134"/>
      <c r="BJ25" s="134"/>
      <c r="BK25" s="134"/>
      <c r="BL25" s="8" t="s">
        <v>546</v>
      </c>
      <c r="BM25" s="24"/>
      <c r="BN25" s="25"/>
      <c r="BO25" s="30" t="s">
        <v>97</v>
      </c>
      <c r="BP25" s="45" t="s">
        <v>98</v>
      </c>
      <c r="BQ25" s="33"/>
      <c r="BR25" s="33"/>
      <c r="BS25" s="136"/>
      <c r="BT25" s="134"/>
      <c r="BU25" s="134"/>
      <c r="BV25" s="134"/>
      <c r="BW25" s="134"/>
      <c r="BX25" s="134"/>
      <c r="BY25" s="134"/>
      <c r="BZ25" s="134"/>
      <c r="CA25" s="8" t="s">
        <v>547</v>
      </c>
      <c r="CB25" s="24"/>
      <c r="CC25" s="25"/>
      <c r="CD25" s="30" t="s">
        <v>97</v>
      </c>
      <c r="CE25" s="45" t="s">
        <v>98</v>
      </c>
      <c r="CF25" s="33"/>
      <c r="CG25" s="33"/>
      <c r="CH25" s="136"/>
      <c r="CI25" s="134"/>
      <c r="CJ25" s="134"/>
      <c r="CK25" s="134"/>
      <c r="CL25" s="134"/>
      <c r="CM25" s="134"/>
      <c r="CN25" s="134"/>
      <c r="CO25" s="134"/>
      <c r="CP25" s="134"/>
      <c r="CQ25" s="8" t="s">
        <v>548</v>
      </c>
      <c r="CR25" s="24"/>
      <c r="CS25" s="25"/>
      <c r="CT25" s="30" t="s">
        <v>97</v>
      </c>
      <c r="CU25" s="45" t="s">
        <v>98</v>
      </c>
      <c r="CV25" s="33"/>
      <c r="CW25" s="33"/>
      <c r="CX25" s="136"/>
      <c r="CY25" s="134"/>
      <c r="CZ25" s="134"/>
      <c r="DA25" s="134"/>
      <c r="DB25" s="134"/>
      <c r="DC25" s="134"/>
      <c r="DD25" s="134"/>
      <c r="DE25" s="134"/>
      <c r="DF25" s="134"/>
      <c r="DG25" s="8" t="s">
        <v>549</v>
      </c>
      <c r="DH25" s="24"/>
      <c r="DI25" s="25"/>
      <c r="DJ25" s="30" t="s">
        <v>97</v>
      </c>
      <c r="DK25" s="45" t="s">
        <v>98</v>
      </c>
      <c r="DL25" s="33"/>
      <c r="DM25" s="33"/>
      <c r="DN25" s="136"/>
      <c r="DO25" s="134"/>
      <c r="DP25" s="134"/>
      <c r="DQ25" s="134"/>
      <c r="DR25" s="134"/>
      <c r="DS25" s="134"/>
      <c r="DT25" s="134"/>
      <c r="DU25" s="28">
        <f t="shared" si="16"/>
        <v>0</v>
      </c>
    </row>
    <row r="26" spans="1:125" s="29" customFormat="1" ht="15" customHeight="1" thickBot="1">
      <c r="A26" s="8" t="s">
        <v>102</v>
      </c>
      <c r="B26" s="24"/>
      <c r="C26" s="25"/>
      <c r="D26" s="30" t="s">
        <v>100</v>
      </c>
      <c r="E26" s="45" t="s">
        <v>101</v>
      </c>
      <c r="F26" s="33"/>
      <c r="G26" s="33"/>
      <c r="H26" s="33"/>
      <c r="I26" s="27">
        <v>160</v>
      </c>
      <c r="J26" s="27"/>
      <c r="K26" s="27"/>
      <c r="L26" s="27">
        <v>15374</v>
      </c>
      <c r="M26" s="27"/>
      <c r="N26" s="27">
        <v>3402</v>
      </c>
      <c r="O26" s="27"/>
      <c r="P26" s="134"/>
      <c r="Q26" s="8" t="s">
        <v>274</v>
      </c>
      <c r="R26" s="24"/>
      <c r="S26" s="25"/>
      <c r="T26" s="30" t="s">
        <v>100</v>
      </c>
      <c r="U26" s="45" t="s">
        <v>101</v>
      </c>
      <c r="V26" s="33"/>
      <c r="W26" s="33"/>
      <c r="X26" s="136"/>
      <c r="Y26" s="134"/>
      <c r="Z26" s="134"/>
      <c r="AA26" s="134"/>
      <c r="AB26" s="134">
        <v>6</v>
      </c>
      <c r="AC26" s="134"/>
      <c r="AD26" s="134">
        <v>64</v>
      </c>
      <c r="AE26" s="134"/>
      <c r="AF26" s="8" t="s">
        <v>550</v>
      </c>
      <c r="AG26" s="24"/>
      <c r="AH26" s="25"/>
      <c r="AI26" s="30" t="s">
        <v>100</v>
      </c>
      <c r="AJ26" s="45" t="s">
        <v>101</v>
      </c>
      <c r="AK26" s="33"/>
      <c r="AL26" s="33"/>
      <c r="AM26" s="136"/>
      <c r="AN26" s="134">
        <v>2198</v>
      </c>
      <c r="AO26" s="134">
        <v>1169</v>
      </c>
      <c r="AP26" s="134"/>
      <c r="AQ26" s="134"/>
      <c r="AR26" s="134">
        <v>6694</v>
      </c>
      <c r="AS26" s="134"/>
      <c r="AT26" s="134"/>
      <c r="AU26" s="8" t="s">
        <v>551</v>
      </c>
      <c r="AV26" s="24"/>
      <c r="AW26" s="25"/>
      <c r="AX26" s="30" t="s">
        <v>100</v>
      </c>
      <c r="AY26" s="45" t="s">
        <v>101</v>
      </c>
      <c r="AZ26" s="33"/>
      <c r="BA26" s="33"/>
      <c r="BB26" s="136"/>
      <c r="BC26" s="134">
        <v>4223</v>
      </c>
      <c r="BD26" s="134"/>
      <c r="BE26" s="134"/>
      <c r="BF26" s="134"/>
      <c r="BG26" s="134"/>
      <c r="BH26" s="134"/>
      <c r="BI26" s="134"/>
      <c r="BJ26" s="134"/>
      <c r="BK26" s="134">
        <v>51</v>
      </c>
      <c r="BL26" s="8" t="s">
        <v>552</v>
      </c>
      <c r="BM26" s="24"/>
      <c r="BN26" s="25"/>
      <c r="BO26" s="30" t="s">
        <v>100</v>
      </c>
      <c r="BP26" s="45" t="s">
        <v>101</v>
      </c>
      <c r="BQ26" s="33"/>
      <c r="BR26" s="33"/>
      <c r="BS26" s="136"/>
      <c r="BT26" s="134"/>
      <c r="BU26" s="134"/>
      <c r="BV26" s="134">
        <v>84</v>
      </c>
      <c r="BW26" s="134"/>
      <c r="BX26" s="134"/>
      <c r="BY26" s="134"/>
      <c r="BZ26" s="134"/>
      <c r="CA26" s="8" t="s">
        <v>553</v>
      </c>
      <c r="CB26" s="24"/>
      <c r="CC26" s="25"/>
      <c r="CD26" s="30" t="s">
        <v>100</v>
      </c>
      <c r="CE26" s="45" t="s">
        <v>101</v>
      </c>
      <c r="CF26" s="33"/>
      <c r="CG26" s="33"/>
      <c r="CH26" s="136"/>
      <c r="CI26" s="134"/>
      <c r="CJ26" s="134"/>
      <c r="CK26" s="134"/>
      <c r="CL26" s="134"/>
      <c r="CM26" s="134"/>
      <c r="CN26" s="134"/>
      <c r="CO26" s="134"/>
      <c r="CP26" s="134"/>
      <c r="CQ26" s="8" t="s">
        <v>554</v>
      </c>
      <c r="CR26" s="24"/>
      <c r="CS26" s="25"/>
      <c r="CT26" s="30" t="s">
        <v>100</v>
      </c>
      <c r="CU26" s="45" t="s">
        <v>101</v>
      </c>
      <c r="CV26" s="33"/>
      <c r="CW26" s="33"/>
      <c r="CX26" s="136"/>
      <c r="CY26" s="134"/>
      <c r="CZ26" s="134"/>
      <c r="DA26" s="134"/>
      <c r="DB26" s="134"/>
      <c r="DC26" s="134"/>
      <c r="DD26" s="134"/>
      <c r="DE26" s="134">
        <v>118</v>
      </c>
      <c r="DF26" s="134"/>
      <c r="DG26" s="8" t="s">
        <v>555</v>
      </c>
      <c r="DH26" s="24"/>
      <c r="DI26" s="25"/>
      <c r="DJ26" s="30" t="s">
        <v>100</v>
      </c>
      <c r="DK26" s="45" t="s">
        <v>101</v>
      </c>
      <c r="DL26" s="33"/>
      <c r="DM26" s="33"/>
      <c r="DN26" s="136"/>
      <c r="DO26" s="134"/>
      <c r="DP26" s="134"/>
      <c r="DQ26" s="134"/>
      <c r="DR26" s="134"/>
      <c r="DS26" s="134"/>
      <c r="DT26" s="134"/>
      <c r="DU26" s="28">
        <f t="shared" si="16"/>
        <v>33543</v>
      </c>
    </row>
    <row r="27" spans="1:125" s="29" customFormat="1" ht="15" customHeight="1" thickBot="1">
      <c r="A27" s="8" t="s">
        <v>105</v>
      </c>
      <c r="B27" s="24"/>
      <c r="C27" s="25"/>
      <c r="D27" s="30" t="s">
        <v>103</v>
      </c>
      <c r="E27" s="45" t="s">
        <v>104</v>
      </c>
      <c r="F27" s="33"/>
      <c r="G27" s="33"/>
      <c r="H27" s="33"/>
      <c r="I27" s="27">
        <v>4050</v>
      </c>
      <c r="J27" s="27"/>
      <c r="K27" s="27"/>
      <c r="L27" s="27"/>
      <c r="M27" s="27"/>
      <c r="N27" s="27"/>
      <c r="O27" s="27"/>
      <c r="P27" s="134"/>
      <c r="Q27" s="8" t="s">
        <v>275</v>
      </c>
      <c r="R27" s="24"/>
      <c r="S27" s="25"/>
      <c r="T27" s="30" t="s">
        <v>103</v>
      </c>
      <c r="U27" s="45" t="s">
        <v>104</v>
      </c>
      <c r="V27" s="33"/>
      <c r="W27" s="33"/>
      <c r="X27" s="136"/>
      <c r="Y27" s="134"/>
      <c r="Z27" s="134"/>
      <c r="AA27" s="134"/>
      <c r="AB27" s="134"/>
      <c r="AC27" s="134"/>
      <c r="AD27" s="134"/>
      <c r="AE27" s="134"/>
      <c r="AF27" s="8" t="s">
        <v>556</v>
      </c>
      <c r="AG27" s="24"/>
      <c r="AH27" s="25"/>
      <c r="AI27" s="30" t="s">
        <v>103</v>
      </c>
      <c r="AJ27" s="45" t="s">
        <v>104</v>
      </c>
      <c r="AK27" s="33"/>
      <c r="AL27" s="33"/>
      <c r="AM27" s="136"/>
      <c r="AN27" s="134"/>
      <c r="AO27" s="134"/>
      <c r="AP27" s="134"/>
      <c r="AQ27" s="134"/>
      <c r="AR27" s="134"/>
      <c r="AS27" s="134"/>
      <c r="AT27" s="134"/>
      <c r="AU27" s="8" t="s">
        <v>557</v>
      </c>
      <c r="AV27" s="24"/>
      <c r="AW27" s="25"/>
      <c r="AX27" s="30" t="s">
        <v>103</v>
      </c>
      <c r="AY27" s="45" t="s">
        <v>104</v>
      </c>
      <c r="AZ27" s="33"/>
      <c r="BA27" s="33"/>
      <c r="BB27" s="136"/>
      <c r="BC27" s="134"/>
      <c r="BD27" s="134"/>
      <c r="BE27" s="134"/>
      <c r="BF27" s="134"/>
      <c r="BG27" s="134"/>
      <c r="BH27" s="134"/>
      <c r="BI27" s="134"/>
      <c r="BJ27" s="134"/>
      <c r="BK27" s="134"/>
      <c r="BL27" s="8" t="s">
        <v>558</v>
      </c>
      <c r="BM27" s="24"/>
      <c r="BN27" s="25"/>
      <c r="BO27" s="30" t="s">
        <v>103</v>
      </c>
      <c r="BP27" s="45" t="s">
        <v>104</v>
      </c>
      <c r="BQ27" s="33"/>
      <c r="BR27" s="33"/>
      <c r="BS27" s="136"/>
      <c r="BT27" s="134"/>
      <c r="BU27" s="134"/>
      <c r="BV27" s="134"/>
      <c r="BW27" s="134"/>
      <c r="BX27" s="134"/>
      <c r="BY27" s="134"/>
      <c r="BZ27" s="134"/>
      <c r="CA27" s="8" t="s">
        <v>559</v>
      </c>
      <c r="CB27" s="24"/>
      <c r="CC27" s="25"/>
      <c r="CD27" s="30" t="s">
        <v>103</v>
      </c>
      <c r="CE27" s="45" t="s">
        <v>104</v>
      </c>
      <c r="CF27" s="33"/>
      <c r="CG27" s="33"/>
      <c r="CH27" s="136"/>
      <c r="CI27" s="134"/>
      <c r="CJ27" s="134"/>
      <c r="CK27" s="134"/>
      <c r="CL27" s="134"/>
      <c r="CM27" s="134"/>
      <c r="CN27" s="134"/>
      <c r="CO27" s="134"/>
      <c r="CP27" s="134"/>
      <c r="CQ27" s="8" t="s">
        <v>560</v>
      </c>
      <c r="CR27" s="24"/>
      <c r="CS27" s="25"/>
      <c r="CT27" s="30" t="s">
        <v>103</v>
      </c>
      <c r="CU27" s="45" t="s">
        <v>104</v>
      </c>
      <c r="CV27" s="33"/>
      <c r="CW27" s="33"/>
      <c r="CX27" s="136"/>
      <c r="CY27" s="134"/>
      <c r="CZ27" s="134"/>
      <c r="DA27" s="134"/>
      <c r="DB27" s="134"/>
      <c r="DC27" s="134"/>
      <c r="DD27" s="134"/>
      <c r="DE27" s="134"/>
      <c r="DF27" s="134"/>
      <c r="DG27" s="8" t="s">
        <v>561</v>
      </c>
      <c r="DH27" s="24"/>
      <c r="DI27" s="25"/>
      <c r="DJ27" s="30" t="s">
        <v>103</v>
      </c>
      <c r="DK27" s="45" t="s">
        <v>104</v>
      </c>
      <c r="DL27" s="33"/>
      <c r="DM27" s="33"/>
      <c r="DN27" s="136"/>
      <c r="DO27" s="134"/>
      <c r="DP27" s="134"/>
      <c r="DQ27" s="134"/>
      <c r="DR27" s="134"/>
      <c r="DS27" s="134"/>
      <c r="DT27" s="134"/>
      <c r="DU27" s="28">
        <f t="shared" si="16"/>
        <v>4050</v>
      </c>
    </row>
    <row r="28" spans="1:125" s="29" customFormat="1" ht="15" customHeight="1" thickBot="1">
      <c r="A28" s="8" t="s">
        <v>108</v>
      </c>
      <c r="B28" s="24"/>
      <c r="C28" s="25"/>
      <c r="D28" s="30" t="s">
        <v>106</v>
      </c>
      <c r="E28" s="45" t="s">
        <v>107</v>
      </c>
      <c r="F28" s="33"/>
      <c r="G28" s="33"/>
      <c r="H28" s="33"/>
      <c r="I28" s="27">
        <v>15000</v>
      </c>
      <c r="J28" s="27"/>
      <c r="K28" s="27"/>
      <c r="L28" s="27"/>
      <c r="M28" s="27"/>
      <c r="N28" s="27"/>
      <c r="O28" s="27"/>
      <c r="P28" s="134"/>
      <c r="Q28" s="8" t="s">
        <v>562</v>
      </c>
      <c r="R28" s="24"/>
      <c r="S28" s="25"/>
      <c r="T28" s="30" t="s">
        <v>106</v>
      </c>
      <c r="U28" s="45" t="s">
        <v>107</v>
      </c>
      <c r="V28" s="33"/>
      <c r="W28" s="33"/>
      <c r="X28" s="136"/>
      <c r="Y28" s="134"/>
      <c r="Z28" s="134"/>
      <c r="AA28" s="134"/>
      <c r="AB28" s="134"/>
      <c r="AC28" s="134"/>
      <c r="AD28" s="134"/>
      <c r="AE28" s="134"/>
      <c r="AF28" s="8" t="s">
        <v>563</v>
      </c>
      <c r="AG28" s="24"/>
      <c r="AH28" s="25"/>
      <c r="AI28" s="30" t="s">
        <v>106</v>
      </c>
      <c r="AJ28" s="45" t="s">
        <v>107</v>
      </c>
      <c r="AK28" s="33"/>
      <c r="AL28" s="33"/>
      <c r="AM28" s="136"/>
      <c r="AN28" s="134"/>
      <c r="AO28" s="134"/>
      <c r="AP28" s="134"/>
      <c r="AQ28" s="134"/>
      <c r="AR28" s="134"/>
      <c r="AS28" s="134"/>
      <c r="AT28" s="134"/>
      <c r="AU28" s="8" t="s">
        <v>564</v>
      </c>
      <c r="AV28" s="24"/>
      <c r="AW28" s="25"/>
      <c r="AX28" s="30" t="s">
        <v>106</v>
      </c>
      <c r="AY28" s="45" t="s">
        <v>107</v>
      </c>
      <c r="AZ28" s="33"/>
      <c r="BA28" s="33"/>
      <c r="BB28" s="136"/>
      <c r="BC28" s="134"/>
      <c r="BD28" s="134"/>
      <c r="BE28" s="134"/>
      <c r="BF28" s="134"/>
      <c r="BG28" s="134"/>
      <c r="BH28" s="134"/>
      <c r="BI28" s="134"/>
      <c r="BJ28" s="134"/>
      <c r="BK28" s="134"/>
      <c r="BL28" s="8" t="s">
        <v>565</v>
      </c>
      <c r="BM28" s="24"/>
      <c r="BN28" s="25"/>
      <c r="BO28" s="30" t="s">
        <v>106</v>
      </c>
      <c r="BP28" s="45" t="s">
        <v>107</v>
      </c>
      <c r="BQ28" s="33"/>
      <c r="BR28" s="33"/>
      <c r="BS28" s="136"/>
      <c r="BT28" s="134"/>
      <c r="BU28" s="134"/>
      <c r="BV28" s="134"/>
      <c r="BW28" s="134"/>
      <c r="BX28" s="134"/>
      <c r="BY28" s="134"/>
      <c r="BZ28" s="134"/>
      <c r="CA28" s="8" t="s">
        <v>566</v>
      </c>
      <c r="CB28" s="24"/>
      <c r="CC28" s="25"/>
      <c r="CD28" s="30" t="s">
        <v>106</v>
      </c>
      <c r="CE28" s="45" t="s">
        <v>107</v>
      </c>
      <c r="CF28" s="33"/>
      <c r="CG28" s="33"/>
      <c r="CH28" s="136"/>
      <c r="CI28" s="134"/>
      <c r="CJ28" s="134"/>
      <c r="CK28" s="134"/>
      <c r="CL28" s="134"/>
      <c r="CM28" s="134"/>
      <c r="CN28" s="134"/>
      <c r="CO28" s="134"/>
      <c r="CP28" s="134"/>
      <c r="CQ28" s="8" t="s">
        <v>567</v>
      </c>
      <c r="CR28" s="24"/>
      <c r="CS28" s="25"/>
      <c r="CT28" s="30" t="s">
        <v>106</v>
      </c>
      <c r="CU28" s="45" t="s">
        <v>107</v>
      </c>
      <c r="CV28" s="33"/>
      <c r="CW28" s="33"/>
      <c r="CX28" s="136"/>
      <c r="CY28" s="134"/>
      <c r="CZ28" s="134"/>
      <c r="DA28" s="134"/>
      <c r="DB28" s="134"/>
      <c r="DC28" s="134"/>
      <c r="DD28" s="134"/>
      <c r="DE28" s="134"/>
      <c r="DF28" s="134"/>
      <c r="DG28" s="8" t="s">
        <v>568</v>
      </c>
      <c r="DH28" s="24"/>
      <c r="DI28" s="25"/>
      <c r="DJ28" s="30" t="s">
        <v>106</v>
      </c>
      <c r="DK28" s="45" t="s">
        <v>107</v>
      </c>
      <c r="DL28" s="33"/>
      <c r="DM28" s="33"/>
      <c r="DN28" s="136"/>
      <c r="DO28" s="134"/>
      <c r="DP28" s="134"/>
      <c r="DQ28" s="134"/>
      <c r="DR28" s="134"/>
      <c r="DS28" s="134"/>
      <c r="DT28" s="134"/>
      <c r="DU28" s="28">
        <f t="shared" si="16"/>
        <v>15000</v>
      </c>
    </row>
    <row r="29" spans="1:125" s="29" customFormat="1" ht="15" customHeight="1" thickBot="1">
      <c r="A29" s="8" t="s">
        <v>111</v>
      </c>
      <c r="B29" s="24"/>
      <c r="C29" s="25"/>
      <c r="D29" s="30" t="s">
        <v>109</v>
      </c>
      <c r="E29" s="45" t="s">
        <v>110</v>
      </c>
      <c r="F29" s="33"/>
      <c r="G29" s="33"/>
      <c r="H29" s="33"/>
      <c r="I29" s="27">
        <v>500</v>
      </c>
      <c r="J29" s="27"/>
      <c r="K29" s="27"/>
      <c r="L29" s="27">
        <v>500</v>
      </c>
      <c r="M29" s="27"/>
      <c r="N29" s="27"/>
      <c r="O29" s="27"/>
      <c r="P29" s="134"/>
      <c r="Q29" s="8" t="s">
        <v>569</v>
      </c>
      <c r="R29" s="24"/>
      <c r="S29" s="25"/>
      <c r="T29" s="30" t="s">
        <v>109</v>
      </c>
      <c r="U29" s="45" t="s">
        <v>110</v>
      </c>
      <c r="V29" s="33"/>
      <c r="W29" s="33"/>
      <c r="X29" s="136"/>
      <c r="Y29" s="134"/>
      <c r="Z29" s="134"/>
      <c r="AA29" s="134"/>
      <c r="AB29" s="134">
        <v>24</v>
      </c>
      <c r="AC29" s="134"/>
      <c r="AD29" s="134"/>
      <c r="AE29" s="134"/>
      <c r="AF29" s="8" t="s">
        <v>570</v>
      </c>
      <c r="AG29" s="24"/>
      <c r="AH29" s="25"/>
      <c r="AI29" s="30" t="s">
        <v>109</v>
      </c>
      <c r="AJ29" s="45" t="s">
        <v>110</v>
      </c>
      <c r="AK29" s="33"/>
      <c r="AL29" s="33"/>
      <c r="AM29" s="136"/>
      <c r="AN29" s="134"/>
      <c r="AO29" s="134"/>
      <c r="AP29" s="134"/>
      <c r="AQ29" s="134"/>
      <c r="AR29" s="134"/>
      <c r="AS29" s="134"/>
      <c r="AT29" s="134"/>
      <c r="AU29" s="8" t="s">
        <v>571</v>
      </c>
      <c r="AV29" s="24"/>
      <c r="AW29" s="25"/>
      <c r="AX29" s="30" t="s">
        <v>109</v>
      </c>
      <c r="AY29" s="45" t="s">
        <v>110</v>
      </c>
      <c r="AZ29" s="33"/>
      <c r="BA29" s="33"/>
      <c r="BB29" s="136"/>
      <c r="BC29" s="134"/>
      <c r="BD29" s="134"/>
      <c r="BE29" s="134"/>
      <c r="BF29" s="134"/>
      <c r="BG29" s="134"/>
      <c r="BH29" s="134"/>
      <c r="BI29" s="134"/>
      <c r="BJ29" s="134"/>
      <c r="BK29" s="134"/>
      <c r="BL29" s="8" t="s">
        <v>572</v>
      </c>
      <c r="BM29" s="24"/>
      <c r="BN29" s="25"/>
      <c r="BO29" s="30" t="s">
        <v>109</v>
      </c>
      <c r="BP29" s="45" t="s">
        <v>110</v>
      </c>
      <c r="BQ29" s="33"/>
      <c r="BR29" s="33"/>
      <c r="BS29" s="136"/>
      <c r="BT29" s="134"/>
      <c r="BU29" s="134"/>
      <c r="BV29" s="134"/>
      <c r="BW29" s="134"/>
      <c r="BX29" s="134"/>
      <c r="BY29" s="134"/>
      <c r="BZ29" s="134"/>
      <c r="CA29" s="8" t="s">
        <v>573</v>
      </c>
      <c r="CB29" s="24"/>
      <c r="CC29" s="25"/>
      <c r="CD29" s="30" t="s">
        <v>109</v>
      </c>
      <c r="CE29" s="45" t="s">
        <v>110</v>
      </c>
      <c r="CF29" s="33"/>
      <c r="CG29" s="33"/>
      <c r="CH29" s="136"/>
      <c r="CI29" s="134"/>
      <c r="CJ29" s="134"/>
      <c r="CK29" s="134"/>
      <c r="CL29" s="134"/>
      <c r="CM29" s="134"/>
      <c r="CN29" s="134"/>
      <c r="CO29" s="134"/>
      <c r="CP29" s="134"/>
      <c r="CQ29" s="8" t="s">
        <v>574</v>
      </c>
      <c r="CR29" s="24"/>
      <c r="CS29" s="25"/>
      <c r="CT29" s="30" t="s">
        <v>109</v>
      </c>
      <c r="CU29" s="45" t="s">
        <v>110</v>
      </c>
      <c r="CV29" s="33"/>
      <c r="CW29" s="33"/>
      <c r="CX29" s="136"/>
      <c r="CY29" s="134"/>
      <c r="CZ29" s="134"/>
      <c r="DA29" s="134"/>
      <c r="DB29" s="134"/>
      <c r="DC29" s="134"/>
      <c r="DD29" s="134"/>
      <c r="DE29" s="134"/>
      <c r="DF29" s="134"/>
      <c r="DG29" s="8" t="s">
        <v>575</v>
      </c>
      <c r="DH29" s="24"/>
      <c r="DI29" s="25"/>
      <c r="DJ29" s="30" t="s">
        <v>109</v>
      </c>
      <c r="DK29" s="45" t="s">
        <v>110</v>
      </c>
      <c r="DL29" s="33"/>
      <c r="DM29" s="33"/>
      <c r="DN29" s="136"/>
      <c r="DO29" s="134"/>
      <c r="DP29" s="134"/>
      <c r="DQ29" s="134"/>
      <c r="DR29" s="134">
        <v>200</v>
      </c>
      <c r="DS29" s="134"/>
      <c r="DT29" s="134"/>
      <c r="DU29" s="28">
        <f t="shared" si="16"/>
        <v>1224</v>
      </c>
    </row>
    <row r="30" spans="1:125" s="17" customFormat="1" ht="15" customHeight="1" thickBot="1">
      <c r="A30" s="8" t="s">
        <v>114</v>
      </c>
      <c r="B30" s="18"/>
      <c r="C30" s="19" t="s">
        <v>112</v>
      </c>
      <c r="D30" s="20" t="s">
        <v>113</v>
      </c>
      <c r="E30" s="21"/>
      <c r="F30" s="36"/>
      <c r="G30" s="36"/>
      <c r="H30" s="36"/>
      <c r="I30" s="37">
        <f>SUM(I31:I32)</f>
        <v>5136</v>
      </c>
      <c r="J30" s="37"/>
      <c r="K30" s="37">
        <f aca="true" t="shared" si="33" ref="K30:P30">SUM(K31:K32)</f>
        <v>0</v>
      </c>
      <c r="L30" s="37">
        <f t="shared" si="33"/>
        <v>0</v>
      </c>
      <c r="M30" s="37">
        <f t="shared" si="33"/>
        <v>0</v>
      </c>
      <c r="N30" s="37">
        <f t="shared" si="33"/>
        <v>0</v>
      </c>
      <c r="O30" s="37">
        <f t="shared" si="33"/>
        <v>0</v>
      </c>
      <c r="P30" s="137">
        <f t="shared" si="33"/>
        <v>0</v>
      </c>
      <c r="Q30" s="8" t="s">
        <v>576</v>
      </c>
      <c r="R30" s="18"/>
      <c r="S30" s="19" t="s">
        <v>112</v>
      </c>
      <c r="T30" s="20" t="s">
        <v>113</v>
      </c>
      <c r="U30" s="21"/>
      <c r="V30" s="36"/>
      <c r="W30" s="36"/>
      <c r="X30" s="138"/>
      <c r="Y30" s="137">
        <f aca="true" t="shared" si="34" ref="Y30:AE30">SUM(Y31:Y32)</f>
        <v>0</v>
      </c>
      <c r="Z30" s="137">
        <f t="shared" si="34"/>
        <v>0</v>
      </c>
      <c r="AA30" s="137">
        <f t="shared" si="34"/>
        <v>0</v>
      </c>
      <c r="AB30" s="137">
        <f t="shared" si="34"/>
        <v>0</v>
      </c>
      <c r="AC30" s="137">
        <f t="shared" si="34"/>
        <v>0</v>
      </c>
      <c r="AD30" s="137">
        <f t="shared" si="34"/>
        <v>0</v>
      </c>
      <c r="AE30" s="137">
        <f t="shared" si="34"/>
        <v>0</v>
      </c>
      <c r="AF30" s="8" t="s">
        <v>577</v>
      </c>
      <c r="AG30" s="18"/>
      <c r="AH30" s="19" t="s">
        <v>112</v>
      </c>
      <c r="AI30" s="20" t="s">
        <v>113</v>
      </c>
      <c r="AJ30" s="21"/>
      <c r="AK30" s="36"/>
      <c r="AL30" s="36"/>
      <c r="AM30" s="138"/>
      <c r="AN30" s="137">
        <f aca="true" t="shared" si="35" ref="AN30:AT30">SUM(AN31:AN32)</f>
        <v>0</v>
      </c>
      <c r="AO30" s="137">
        <f t="shared" si="35"/>
        <v>0</v>
      </c>
      <c r="AP30" s="137">
        <f t="shared" si="35"/>
        <v>0</v>
      </c>
      <c r="AQ30" s="137">
        <f t="shared" si="35"/>
        <v>0</v>
      </c>
      <c r="AR30" s="137">
        <f t="shared" si="35"/>
        <v>0</v>
      </c>
      <c r="AS30" s="137">
        <f t="shared" si="35"/>
        <v>0</v>
      </c>
      <c r="AT30" s="137">
        <f t="shared" si="35"/>
        <v>0</v>
      </c>
      <c r="AU30" s="8" t="s">
        <v>578</v>
      </c>
      <c r="AV30" s="18"/>
      <c r="AW30" s="19" t="s">
        <v>112</v>
      </c>
      <c r="AX30" s="20" t="s">
        <v>113</v>
      </c>
      <c r="AY30" s="21"/>
      <c r="AZ30" s="36"/>
      <c r="BA30" s="36"/>
      <c r="BB30" s="138"/>
      <c r="BC30" s="137">
        <f aca="true" t="shared" si="36" ref="BC30:BK30">SUM(BC31:BC32)</f>
        <v>0</v>
      </c>
      <c r="BD30" s="137">
        <f t="shared" si="36"/>
        <v>0</v>
      </c>
      <c r="BE30" s="137">
        <f t="shared" si="36"/>
        <v>0</v>
      </c>
      <c r="BF30" s="137">
        <f t="shared" si="36"/>
        <v>0</v>
      </c>
      <c r="BG30" s="137">
        <f>SUM(BG31:BG32)</f>
        <v>0</v>
      </c>
      <c r="BH30" s="137">
        <f>SUM(BH31:BH32)</f>
        <v>0</v>
      </c>
      <c r="BI30" s="137">
        <f t="shared" si="36"/>
        <v>0</v>
      </c>
      <c r="BJ30" s="137">
        <f t="shared" si="36"/>
        <v>0</v>
      </c>
      <c r="BK30" s="137">
        <f t="shared" si="36"/>
        <v>0</v>
      </c>
      <c r="BL30" s="8" t="s">
        <v>579</v>
      </c>
      <c r="BM30" s="18"/>
      <c r="BN30" s="19" t="s">
        <v>112</v>
      </c>
      <c r="BO30" s="20" t="s">
        <v>113</v>
      </c>
      <c r="BP30" s="21"/>
      <c r="BQ30" s="36"/>
      <c r="BR30" s="36"/>
      <c r="BS30" s="138"/>
      <c r="BT30" s="137">
        <f aca="true" t="shared" si="37" ref="BT30:BZ30">SUM(BT31:BT32)</f>
        <v>0</v>
      </c>
      <c r="BU30" s="137">
        <f t="shared" si="37"/>
        <v>0</v>
      </c>
      <c r="BV30" s="137">
        <f t="shared" si="37"/>
        <v>0</v>
      </c>
      <c r="BW30" s="137">
        <f t="shared" si="37"/>
        <v>0</v>
      </c>
      <c r="BX30" s="137">
        <f t="shared" si="37"/>
        <v>0</v>
      </c>
      <c r="BY30" s="137">
        <f t="shared" si="37"/>
        <v>0</v>
      </c>
      <c r="BZ30" s="137">
        <f t="shared" si="37"/>
        <v>0</v>
      </c>
      <c r="CA30" s="8" t="s">
        <v>580</v>
      </c>
      <c r="CB30" s="18"/>
      <c r="CC30" s="19" t="s">
        <v>112</v>
      </c>
      <c r="CD30" s="20" t="s">
        <v>113</v>
      </c>
      <c r="CE30" s="21"/>
      <c r="CF30" s="36"/>
      <c r="CG30" s="36"/>
      <c r="CH30" s="138"/>
      <c r="CI30" s="137">
        <f aca="true" t="shared" si="38" ref="CI30:CP30">SUM(CI31:CI32)</f>
        <v>0</v>
      </c>
      <c r="CJ30" s="137">
        <f t="shared" si="38"/>
        <v>0</v>
      </c>
      <c r="CK30" s="137">
        <f t="shared" si="38"/>
        <v>0</v>
      </c>
      <c r="CL30" s="137">
        <f t="shared" si="38"/>
        <v>0</v>
      </c>
      <c r="CM30" s="137">
        <f t="shared" si="38"/>
        <v>0</v>
      </c>
      <c r="CN30" s="137">
        <f t="shared" si="38"/>
        <v>0</v>
      </c>
      <c r="CO30" s="137">
        <f>SUM(CO31:CO32)</f>
        <v>0</v>
      </c>
      <c r="CP30" s="137">
        <f t="shared" si="38"/>
        <v>0</v>
      </c>
      <c r="CQ30" s="8" t="s">
        <v>581</v>
      </c>
      <c r="CR30" s="18"/>
      <c r="CS30" s="19" t="s">
        <v>112</v>
      </c>
      <c r="CT30" s="20" t="s">
        <v>113</v>
      </c>
      <c r="CU30" s="21"/>
      <c r="CV30" s="36"/>
      <c r="CW30" s="36"/>
      <c r="CX30" s="138"/>
      <c r="CY30" s="137">
        <f aca="true" t="shared" si="39" ref="CY30:DF30">SUM(CY31:CY32)</f>
        <v>0</v>
      </c>
      <c r="CZ30" s="137">
        <f t="shared" si="39"/>
        <v>0</v>
      </c>
      <c r="DA30" s="137">
        <f t="shared" si="39"/>
        <v>0</v>
      </c>
      <c r="DB30" s="137">
        <f t="shared" si="39"/>
        <v>0</v>
      </c>
      <c r="DC30" s="137">
        <f t="shared" si="39"/>
        <v>0</v>
      </c>
      <c r="DD30" s="137">
        <f t="shared" si="39"/>
        <v>0</v>
      </c>
      <c r="DE30" s="137">
        <f t="shared" si="39"/>
        <v>0</v>
      </c>
      <c r="DF30" s="137">
        <f t="shared" si="39"/>
        <v>0</v>
      </c>
      <c r="DG30" s="8" t="s">
        <v>582</v>
      </c>
      <c r="DH30" s="18"/>
      <c r="DI30" s="19" t="s">
        <v>112</v>
      </c>
      <c r="DJ30" s="20" t="s">
        <v>113</v>
      </c>
      <c r="DK30" s="21"/>
      <c r="DL30" s="36"/>
      <c r="DM30" s="36"/>
      <c r="DN30" s="138"/>
      <c r="DO30" s="137">
        <f aca="true" t="shared" si="40" ref="DO30:DT30">SUM(DO31:DO32)</f>
        <v>0</v>
      </c>
      <c r="DP30" s="137">
        <f t="shared" si="40"/>
        <v>0</v>
      </c>
      <c r="DQ30" s="137">
        <f t="shared" si="40"/>
        <v>0</v>
      </c>
      <c r="DR30" s="137">
        <f t="shared" si="40"/>
        <v>0</v>
      </c>
      <c r="DS30" s="137">
        <f t="shared" si="40"/>
        <v>0</v>
      </c>
      <c r="DT30" s="137">
        <f t="shared" si="40"/>
        <v>0</v>
      </c>
      <c r="DU30" s="38">
        <f t="shared" si="16"/>
        <v>5136</v>
      </c>
    </row>
    <row r="31" spans="1:125" s="50" customFormat="1" ht="15" customHeight="1" thickBot="1">
      <c r="A31" s="8" t="s">
        <v>117</v>
      </c>
      <c r="B31" s="46"/>
      <c r="C31" s="47"/>
      <c r="D31" s="26" t="s">
        <v>115</v>
      </c>
      <c r="E31" s="45" t="s">
        <v>116</v>
      </c>
      <c r="F31" s="48"/>
      <c r="G31" s="49"/>
      <c r="H31" s="49"/>
      <c r="I31" s="27"/>
      <c r="J31" s="27"/>
      <c r="K31" s="27"/>
      <c r="L31" s="27"/>
      <c r="M31" s="27"/>
      <c r="N31" s="27"/>
      <c r="O31" s="27"/>
      <c r="P31" s="134"/>
      <c r="Q31" s="8" t="s">
        <v>583</v>
      </c>
      <c r="R31" s="46"/>
      <c r="S31" s="47"/>
      <c r="T31" s="26" t="s">
        <v>115</v>
      </c>
      <c r="U31" s="45" t="s">
        <v>116</v>
      </c>
      <c r="V31" s="48"/>
      <c r="W31" s="49"/>
      <c r="X31" s="141"/>
      <c r="Y31" s="134"/>
      <c r="Z31" s="134"/>
      <c r="AA31" s="134"/>
      <c r="AB31" s="134"/>
      <c r="AC31" s="134"/>
      <c r="AD31" s="134"/>
      <c r="AE31" s="134"/>
      <c r="AF31" s="8" t="s">
        <v>584</v>
      </c>
      <c r="AG31" s="46"/>
      <c r="AH31" s="47"/>
      <c r="AI31" s="26" t="s">
        <v>115</v>
      </c>
      <c r="AJ31" s="45" t="s">
        <v>116</v>
      </c>
      <c r="AK31" s="48"/>
      <c r="AL31" s="49"/>
      <c r="AM31" s="141"/>
      <c r="AN31" s="134"/>
      <c r="AO31" s="134"/>
      <c r="AP31" s="134"/>
      <c r="AQ31" s="134"/>
      <c r="AR31" s="134"/>
      <c r="AS31" s="134"/>
      <c r="AT31" s="134"/>
      <c r="AU31" s="8" t="s">
        <v>585</v>
      </c>
      <c r="AV31" s="46"/>
      <c r="AW31" s="47"/>
      <c r="AX31" s="26" t="s">
        <v>115</v>
      </c>
      <c r="AY31" s="45" t="s">
        <v>116</v>
      </c>
      <c r="AZ31" s="48"/>
      <c r="BA31" s="49"/>
      <c r="BB31" s="141"/>
      <c r="BC31" s="134"/>
      <c r="BD31" s="134"/>
      <c r="BE31" s="134"/>
      <c r="BF31" s="134"/>
      <c r="BG31" s="134"/>
      <c r="BH31" s="134"/>
      <c r="BI31" s="134"/>
      <c r="BJ31" s="134"/>
      <c r="BK31" s="134"/>
      <c r="BL31" s="8" t="s">
        <v>586</v>
      </c>
      <c r="BM31" s="46"/>
      <c r="BN31" s="47"/>
      <c r="BO31" s="26" t="s">
        <v>115</v>
      </c>
      <c r="BP31" s="45" t="s">
        <v>116</v>
      </c>
      <c r="BQ31" s="48"/>
      <c r="BR31" s="49"/>
      <c r="BS31" s="141"/>
      <c r="BT31" s="134"/>
      <c r="BU31" s="134"/>
      <c r="BV31" s="134"/>
      <c r="BW31" s="134"/>
      <c r="BX31" s="134"/>
      <c r="BY31" s="134"/>
      <c r="BZ31" s="134"/>
      <c r="CA31" s="8" t="s">
        <v>587</v>
      </c>
      <c r="CB31" s="46"/>
      <c r="CC31" s="47"/>
      <c r="CD31" s="26" t="s">
        <v>115</v>
      </c>
      <c r="CE31" s="45" t="s">
        <v>116</v>
      </c>
      <c r="CF31" s="48"/>
      <c r="CG31" s="49"/>
      <c r="CH31" s="141"/>
      <c r="CI31" s="134"/>
      <c r="CJ31" s="134"/>
      <c r="CK31" s="134"/>
      <c r="CL31" s="134"/>
      <c r="CM31" s="134"/>
      <c r="CN31" s="134"/>
      <c r="CO31" s="134"/>
      <c r="CP31" s="134"/>
      <c r="CQ31" s="8" t="s">
        <v>588</v>
      </c>
      <c r="CR31" s="46"/>
      <c r="CS31" s="47"/>
      <c r="CT31" s="26" t="s">
        <v>115</v>
      </c>
      <c r="CU31" s="45" t="s">
        <v>116</v>
      </c>
      <c r="CV31" s="48"/>
      <c r="CW31" s="49"/>
      <c r="CX31" s="141"/>
      <c r="CY31" s="134"/>
      <c r="CZ31" s="134"/>
      <c r="DA31" s="134"/>
      <c r="DB31" s="134"/>
      <c r="DC31" s="134"/>
      <c r="DD31" s="134"/>
      <c r="DE31" s="134"/>
      <c r="DF31" s="134"/>
      <c r="DG31" s="8" t="s">
        <v>589</v>
      </c>
      <c r="DH31" s="46"/>
      <c r="DI31" s="47"/>
      <c r="DJ31" s="26" t="s">
        <v>115</v>
      </c>
      <c r="DK31" s="45" t="s">
        <v>116</v>
      </c>
      <c r="DL31" s="48"/>
      <c r="DM31" s="49"/>
      <c r="DN31" s="141"/>
      <c r="DO31" s="134"/>
      <c r="DP31" s="134"/>
      <c r="DQ31" s="134"/>
      <c r="DR31" s="134"/>
      <c r="DS31" s="134"/>
      <c r="DT31" s="134"/>
      <c r="DU31" s="28">
        <f t="shared" si="16"/>
        <v>0</v>
      </c>
    </row>
    <row r="32" spans="1:125" s="50" customFormat="1" ht="15" customHeight="1" thickBot="1">
      <c r="A32" s="8" t="s">
        <v>120</v>
      </c>
      <c r="B32" s="46"/>
      <c r="C32" s="47"/>
      <c r="D32" s="26" t="s">
        <v>118</v>
      </c>
      <c r="E32" s="45" t="s">
        <v>119</v>
      </c>
      <c r="F32" s="48"/>
      <c r="G32" s="49"/>
      <c r="H32" s="49"/>
      <c r="I32" s="27">
        <v>5136</v>
      </c>
      <c r="J32" s="27"/>
      <c r="K32" s="27"/>
      <c r="L32" s="27"/>
      <c r="M32" s="27"/>
      <c r="N32" s="27"/>
      <c r="O32" s="27"/>
      <c r="P32" s="134"/>
      <c r="Q32" s="8" t="s">
        <v>590</v>
      </c>
      <c r="R32" s="46"/>
      <c r="S32" s="47"/>
      <c r="T32" s="26" t="s">
        <v>118</v>
      </c>
      <c r="U32" s="45" t="s">
        <v>119</v>
      </c>
      <c r="V32" s="48"/>
      <c r="W32" s="49"/>
      <c r="X32" s="141"/>
      <c r="Y32" s="134"/>
      <c r="Z32" s="134"/>
      <c r="AA32" s="134"/>
      <c r="AB32" s="134"/>
      <c r="AC32" s="134"/>
      <c r="AD32" s="134"/>
      <c r="AE32" s="134"/>
      <c r="AF32" s="8" t="s">
        <v>591</v>
      </c>
      <c r="AG32" s="46"/>
      <c r="AH32" s="47"/>
      <c r="AI32" s="26" t="s">
        <v>118</v>
      </c>
      <c r="AJ32" s="45" t="s">
        <v>119</v>
      </c>
      <c r="AK32" s="48"/>
      <c r="AL32" s="49"/>
      <c r="AM32" s="141"/>
      <c r="AN32" s="134"/>
      <c r="AO32" s="134"/>
      <c r="AP32" s="134"/>
      <c r="AQ32" s="134"/>
      <c r="AR32" s="134"/>
      <c r="AS32" s="134"/>
      <c r="AT32" s="134"/>
      <c r="AU32" s="8" t="s">
        <v>592</v>
      </c>
      <c r="AV32" s="46"/>
      <c r="AW32" s="47"/>
      <c r="AX32" s="26" t="s">
        <v>118</v>
      </c>
      <c r="AY32" s="45" t="s">
        <v>119</v>
      </c>
      <c r="AZ32" s="48"/>
      <c r="BA32" s="49"/>
      <c r="BB32" s="141"/>
      <c r="BC32" s="134"/>
      <c r="BD32" s="134"/>
      <c r="BE32" s="134"/>
      <c r="BF32" s="134"/>
      <c r="BG32" s="134"/>
      <c r="BH32" s="134"/>
      <c r="BI32" s="134"/>
      <c r="BJ32" s="134"/>
      <c r="BK32" s="134"/>
      <c r="BL32" s="8" t="s">
        <v>593</v>
      </c>
      <c r="BM32" s="46"/>
      <c r="BN32" s="47"/>
      <c r="BO32" s="26" t="s">
        <v>118</v>
      </c>
      <c r="BP32" s="45" t="s">
        <v>119</v>
      </c>
      <c r="BQ32" s="48"/>
      <c r="BR32" s="49"/>
      <c r="BS32" s="141"/>
      <c r="BT32" s="134"/>
      <c r="BU32" s="134"/>
      <c r="BV32" s="134"/>
      <c r="BW32" s="134"/>
      <c r="BX32" s="134"/>
      <c r="BY32" s="134"/>
      <c r="BZ32" s="134"/>
      <c r="CA32" s="8" t="s">
        <v>594</v>
      </c>
      <c r="CB32" s="46"/>
      <c r="CC32" s="47"/>
      <c r="CD32" s="26" t="s">
        <v>118</v>
      </c>
      <c r="CE32" s="45" t="s">
        <v>119</v>
      </c>
      <c r="CF32" s="48"/>
      <c r="CG32" s="49"/>
      <c r="CH32" s="141"/>
      <c r="CI32" s="134"/>
      <c r="CJ32" s="134"/>
      <c r="CK32" s="134"/>
      <c r="CL32" s="134"/>
      <c r="CM32" s="134"/>
      <c r="CN32" s="134"/>
      <c r="CO32" s="134"/>
      <c r="CP32" s="134"/>
      <c r="CQ32" s="8" t="s">
        <v>595</v>
      </c>
      <c r="CR32" s="46"/>
      <c r="CS32" s="47"/>
      <c r="CT32" s="26" t="s">
        <v>118</v>
      </c>
      <c r="CU32" s="45" t="s">
        <v>119</v>
      </c>
      <c r="CV32" s="48"/>
      <c r="CW32" s="49"/>
      <c r="CX32" s="141"/>
      <c r="CY32" s="134"/>
      <c r="CZ32" s="134"/>
      <c r="DA32" s="134"/>
      <c r="DB32" s="134"/>
      <c r="DC32" s="134"/>
      <c r="DD32" s="134"/>
      <c r="DE32" s="134"/>
      <c r="DF32" s="134"/>
      <c r="DG32" s="8" t="s">
        <v>596</v>
      </c>
      <c r="DH32" s="46"/>
      <c r="DI32" s="47"/>
      <c r="DJ32" s="26" t="s">
        <v>118</v>
      </c>
      <c r="DK32" s="45" t="s">
        <v>119</v>
      </c>
      <c r="DL32" s="48"/>
      <c r="DM32" s="49"/>
      <c r="DN32" s="141"/>
      <c r="DO32" s="134"/>
      <c r="DP32" s="134"/>
      <c r="DQ32" s="134"/>
      <c r="DR32" s="134"/>
      <c r="DS32" s="134"/>
      <c r="DT32" s="134"/>
      <c r="DU32" s="28">
        <f t="shared" si="16"/>
        <v>5136</v>
      </c>
    </row>
    <row r="33" spans="1:125" s="17" customFormat="1" ht="15" customHeight="1" thickBot="1">
      <c r="A33" s="8" t="s">
        <v>123</v>
      </c>
      <c r="B33" s="12" t="s">
        <v>121</v>
      </c>
      <c r="C33" s="13" t="s">
        <v>122</v>
      </c>
      <c r="D33" s="13"/>
      <c r="E33" s="13"/>
      <c r="F33" s="13"/>
      <c r="G33" s="13"/>
      <c r="H33" s="13"/>
      <c r="I33" s="15">
        <f>SUM(I40,I37,I34)</f>
        <v>9000</v>
      </c>
      <c r="J33" s="15"/>
      <c r="K33" s="15">
        <f aca="true" t="shared" si="41" ref="K33:P33">SUM(K40,K37,K34)</f>
        <v>0</v>
      </c>
      <c r="L33" s="15">
        <f t="shared" si="41"/>
        <v>94316</v>
      </c>
      <c r="M33" s="15">
        <f t="shared" si="41"/>
        <v>0</v>
      </c>
      <c r="N33" s="15">
        <f t="shared" si="41"/>
        <v>0</v>
      </c>
      <c r="O33" s="15">
        <f t="shared" si="41"/>
        <v>0</v>
      </c>
      <c r="P33" s="130">
        <f t="shared" si="41"/>
        <v>0</v>
      </c>
      <c r="Q33" s="8" t="s">
        <v>597</v>
      </c>
      <c r="R33" s="12" t="s">
        <v>121</v>
      </c>
      <c r="S33" s="13" t="s">
        <v>122</v>
      </c>
      <c r="T33" s="13"/>
      <c r="U33" s="13"/>
      <c r="V33" s="13"/>
      <c r="W33" s="13"/>
      <c r="X33" s="142"/>
      <c r="Y33" s="130">
        <f aca="true" t="shared" si="42" ref="Y33:AE33">SUM(Y40,Y37,Y34)</f>
        <v>0</v>
      </c>
      <c r="Z33" s="130">
        <f t="shared" si="42"/>
        <v>0</v>
      </c>
      <c r="AA33" s="130">
        <f t="shared" si="42"/>
        <v>0</v>
      </c>
      <c r="AB33" s="130">
        <f t="shared" si="42"/>
        <v>0</v>
      </c>
      <c r="AC33" s="130">
        <f t="shared" si="42"/>
        <v>0</v>
      </c>
      <c r="AD33" s="130">
        <f t="shared" si="42"/>
        <v>6515</v>
      </c>
      <c r="AE33" s="130">
        <f t="shared" si="42"/>
        <v>9127</v>
      </c>
      <c r="AF33" s="8" t="s">
        <v>598</v>
      </c>
      <c r="AG33" s="12" t="s">
        <v>121</v>
      </c>
      <c r="AH33" s="13" t="s">
        <v>122</v>
      </c>
      <c r="AI33" s="13"/>
      <c r="AJ33" s="13"/>
      <c r="AK33" s="13"/>
      <c r="AL33" s="13"/>
      <c r="AM33" s="142"/>
      <c r="AN33" s="130">
        <f aca="true" t="shared" si="43" ref="AN33:AT33">SUM(AN40,AN37,AN34)</f>
        <v>0</v>
      </c>
      <c r="AO33" s="130">
        <f t="shared" si="43"/>
        <v>499998</v>
      </c>
      <c r="AP33" s="130">
        <f t="shared" si="43"/>
        <v>189997</v>
      </c>
      <c r="AQ33" s="130">
        <f t="shared" si="43"/>
        <v>0</v>
      </c>
      <c r="AR33" s="130">
        <f t="shared" si="43"/>
        <v>16920</v>
      </c>
      <c r="AS33" s="130">
        <f t="shared" si="43"/>
        <v>4960</v>
      </c>
      <c r="AT33" s="130">
        <f t="shared" si="43"/>
        <v>0</v>
      </c>
      <c r="AU33" s="8" t="s">
        <v>599</v>
      </c>
      <c r="AV33" s="12" t="s">
        <v>121</v>
      </c>
      <c r="AW33" s="13" t="s">
        <v>122</v>
      </c>
      <c r="AX33" s="13"/>
      <c r="AY33" s="13"/>
      <c r="AZ33" s="13"/>
      <c r="BA33" s="13"/>
      <c r="BB33" s="142"/>
      <c r="BC33" s="130">
        <f aca="true" t="shared" si="44" ref="BC33:BK33">SUM(BC40,BC37,BC34)</f>
        <v>127725</v>
      </c>
      <c r="BD33" s="130">
        <f t="shared" si="44"/>
        <v>0</v>
      </c>
      <c r="BE33" s="130">
        <f t="shared" si="44"/>
        <v>200</v>
      </c>
      <c r="BF33" s="130">
        <f t="shared" si="44"/>
        <v>0</v>
      </c>
      <c r="BG33" s="130">
        <f>SUM(BG40,BG37,BG34)</f>
        <v>99834</v>
      </c>
      <c r="BH33" s="130">
        <f>SUM(BH40,BH37,BH34)</f>
        <v>0</v>
      </c>
      <c r="BI33" s="130">
        <f t="shared" si="44"/>
        <v>0</v>
      </c>
      <c r="BJ33" s="130">
        <f t="shared" si="44"/>
        <v>0</v>
      </c>
      <c r="BK33" s="130">
        <f t="shared" si="44"/>
        <v>24907</v>
      </c>
      <c r="BL33" s="8" t="s">
        <v>600</v>
      </c>
      <c r="BM33" s="12" t="s">
        <v>121</v>
      </c>
      <c r="BN33" s="13" t="s">
        <v>122</v>
      </c>
      <c r="BO33" s="13"/>
      <c r="BP33" s="13"/>
      <c r="BQ33" s="13"/>
      <c r="BR33" s="13"/>
      <c r="BS33" s="142"/>
      <c r="BT33" s="130">
        <f aca="true" t="shared" si="45" ref="BT33:BZ33">SUM(BT40,BT37,BT34)</f>
        <v>0</v>
      </c>
      <c r="BU33" s="130">
        <f t="shared" si="45"/>
        <v>0</v>
      </c>
      <c r="BV33" s="130">
        <f t="shared" si="45"/>
        <v>0</v>
      </c>
      <c r="BW33" s="130">
        <f t="shared" si="45"/>
        <v>124952</v>
      </c>
      <c r="BX33" s="130">
        <f t="shared" si="45"/>
        <v>0</v>
      </c>
      <c r="BY33" s="130">
        <f t="shared" si="45"/>
        <v>0</v>
      </c>
      <c r="BZ33" s="130">
        <f t="shared" si="45"/>
        <v>0</v>
      </c>
      <c r="CA33" s="8" t="s">
        <v>601</v>
      </c>
      <c r="CB33" s="12" t="s">
        <v>121</v>
      </c>
      <c r="CC33" s="13" t="s">
        <v>122</v>
      </c>
      <c r="CD33" s="13"/>
      <c r="CE33" s="13"/>
      <c r="CF33" s="13"/>
      <c r="CG33" s="13"/>
      <c r="CH33" s="142"/>
      <c r="CI33" s="130">
        <f aca="true" t="shared" si="46" ref="CI33:CP33">SUM(CI40,CI37,CI34)</f>
        <v>0</v>
      </c>
      <c r="CJ33" s="130">
        <f t="shared" si="46"/>
        <v>0</v>
      </c>
      <c r="CK33" s="130">
        <f t="shared" si="46"/>
        <v>0</v>
      </c>
      <c r="CL33" s="130">
        <f t="shared" si="46"/>
        <v>0</v>
      </c>
      <c r="CM33" s="130">
        <f t="shared" si="46"/>
        <v>0</v>
      </c>
      <c r="CN33" s="130">
        <f t="shared" si="46"/>
        <v>0</v>
      </c>
      <c r="CO33" s="130">
        <f>SUM(CO40,CO37,CO34)</f>
        <v>0</v>
      </c>
      <c r="CP33" s="130">
        <f t="shared" si="46"/>
        <v>0</v>
      </c>
      <c r="CQ33" s="8" t="s">
        <v>602</v>
      </c>
      <c r="CR33" s="12" t="s">
        <v>121</v>
      </c>
      <c r="CS33" s="13" t="s">
        <v>122</v>
      </c>
      <c r="CT33" s="13"/>
      <c r="CU33" s="13"/>
      <c r="CV33" s="13"/>
      <c r="CW33" s="13"/>
      <c r="CX33" s="142"/>
      <c r="CY33" s="130">
        <f aca="true" t="shared" si="47" ref="CY33:DF33">SUM(CY40,CY37,CY34)</f>
        <v>11716</v>
      </c>
      <c r="CZ33" s="130">
        <f t="shared" si="47"/>
        <v>0</v>
      </c>
      <c r="DA33" s="130">
        <f t="shared" si="47"/>
        <v>0</v>
      </c>
      <c r="DB33" s="130">
        <f t="shared" si="47"/>
        <v>0</v>
      </c>
      <c r="DC33" s="130">
        <f t="shared" si="47"/>
        <v>0</v>
      </c>
      <c r="DD33" s="130">
        <f t="shared" si="47"/>
        <v>0</v>
      </c>
      <c r="DE33" s="130">
        <f t="shared" si="47"/>
        <v>0</v>
      </c>
      <c r="DF33" s="130">
        <f t="shared" si="47"/>
        <v>0</v>
      </c>
      <c r="DG33" s="8" t="s">
        <v>603</v>
      </c>
      <c r="DH33" s="12" t="s">
        <v>121</v>
      </c>
      <c r="DI33" s="13" t="s">
        <v>122</v>
      </c>
      <c r="DJ33" s="13"/>
      <c r="DK33" s="13"/>
      <c r="DL33" s="13"/>
      <c r="DM33" s="13"/>
      <c r="DN33" s="142"/>
      <c r="DO33" s="130">
        <f aca="true" t="shared" si="48" ref="DO33:DT33">SUM(DO40,DO37,DO34)</f>
        <v>0</v>
      </c>
      <c r="DP33" s="130">
        <f t="shared" si="48"/>
        <v>0</v>
      </c>
      <c r="DQ33" s="130">
        <f t="shared" si="48"/>
        <v>0</v>
      </c>
      <c r="DR33" s="130">
        <f t="shared" si="48"/>
        <v>0</v>
      </c>
      <c r="DS33" s="130">
        <f t="shared" si="48"/>
        <v>0</v>
      </c>
      <c r="DT33" s="130">
        <f t="shared" si="48"/>
        <v>0</v>
      </c>
      <c r="DU33" s="16">
        <f t="shared" si="16"/>
        <v>1220167</v>
      </c>
    </row>
    <row r="34" spans="1:125" s="17" customFormat="1" ht="15" customHeight="1" thickBot="1">
      <c r="A34" s="8" t="s">
        <v>126</v>
      </c>
      <c r="B34" s="18"/>
      <c r="C34" s="51" t="s">
        <v>124</v>
      </c>
      <c r="D34" s="52" t="s">
        <v>125</v>
      </c>
      <c r="E34" s="20"/>
      <c r="F34" s="21"/>
      <c r="G34" s="21"/>
      <c r="H34" s="21"/>
      <c r="I34" s="22">
        <f aca="true" t="shared" si="49" ref="I34:P34">SUM(I35:I36)</f>
        <v>9000</v>
      </c>
      <c r="J34" s="22">
        <f t="shared" si="49"/>
        <v>0</v>
      </c>
      <c r="K34" s="22">
        <f t="shared" si="49"/>
        <v>0</v>
      </c>
      <c r="L34" s="22">
        <f t="shared" si="49"/>
        <v>79523</v>
      </c>
      <c r="M34" s="22">
        <f t="shared" si="49"/>
        <v>0</v>
      </c>
      <c r="N34" s="22">
        <f t="shared" si="49"/>
        <v>0</v>
      </c>
      <c r="O34" s="22">
        <f t="shared" si="49"/>
        <v>0</v>
      </c>
      <c r="P34" s="132">
        <f t="shared" si="49"/>
        <v>0</v>
      </c>
      <c r="Q34" s="8" t="s">
        <v>604</v>
      </c>
      <c r="R34" s="18"/>
      <c r="S34" s="51" t="s">
        <v>124</v>
      </c>
      <c r="T34" s="52" t="s">
        <v>125</v>
      </c>
      <c r="U34" s="20"/>
      <c r="V34" s="21"/>
      <c r="W34" s="21"/>
      <c r="X34" s="133"/>
      <c r="Y34" s="132">
        <f aca="true" t="shared" si="50" ref="Y34:AE34">SUM(Y35:Y36)</f>
        <v>0</v>
      </c>
      <c r="Z34" s="132">
        <f t="shared" si="50"/>
        <v>0</v>
      </c>
      <c r="AA34" s="132">
        <f t="shared" si="50"/>
        <v>0</v>
      </c>
      <c r="AB34" s="132">
        <f t="shared" si="50"/>
        <v>0</v>
      </c>
      <c r="AC34" s="132">
        <f t="shared" si="50"/>
        <v>0</v>
      </c>
      <c r="AD34" s="132">
        <f t="shared" si="50"/>
        <v>6515</v>
      </c>
      <c r="AE34" s="132">
        <f t="shared" si="50"/>
        <v>9127</v>
      </c>
      <c r="AF34" s="8" t="s">
        <v>605</v>
      </c>
      <c r="AG34" s="18"/>
      <c r="AH34" s="51" t="s">
        <v>124</v>
      </c>
      <c r="AI34" s="52" t="s">
        <v>125</v>
      </c>
      <c r="AJ34" s="20"/>
      <c r="AK34" s="21"/>
      <c r="AL34" s="21"/>
      <c r="AM34" s="133"/>
      <c r="AN34" s="132">
        <f aca="true" t="shared" si="51" ref="AN34:AT34">SUM(AN35:AN36)</f>
        <v>0</v>
      </c>
      <c r="AO34" s="132">
        <f t="shared" si="51"/>
        <v>499998</v>
      </c>
      <c r="AP34" s="132">
        <f t="shared" si="51"/>
        <v>189997</v>
      </c>
      <c r="AQ34" s="132">
        <f t="shared" si="51"/>
        <v>0</v>
      </c>
      <c r="AR34" s="132">
        <f t="shared" si="51"/>
        <v>0</v>
      </c>
      <c r="AS34" s="132">
        <f t="shared" si="51"/>
        <v>0</v>
      </c>
      <c r="AT34" s="132">
        <f t="shared" si="51"/>
        <v>0</v>
      </c>
      <c r="AU34" s="8" t="s">
        <v>606</v>
      </c>
      <c r="AV34" s="18"/>
      <c r="AW34" s="51" t="s">
        <v>124</v>
      </c>
      <c r="AX34" s="52" t="s">
        <v>125</v>
      </c>
      <c r="AY34" s="20"/>
      <c r="AZ34" s="21"/>
      <c r="BA34" s="21"/>
      <c r="BB34" s="133"/>
      <c r="BC34" s="132">
        <f aca="true" t="shared" si="52" ref="BC34:BK34">SUM(BC35:BC36)</f>
        <v>114999</v>
      </c>
      <c r="BD34" s="132">
        <f t="shared" si="52"/>
        <v>0</v>
      </c>
      <c r="BE34" s="132">
        <f t="shared" si="52"/>
        <v>0</v>
      </c>
      <c r="BF34" s="132">
        <f t="shared" si="52"/>
        <v>0</v>
      </c>
      <c r="BG34" s="132">
        <f>SUM(BG35:BG36)</f>
        <v>99834</v>
      </c>
      <c r="BH34" s="132">
        <f>SUM(BH35:BH36)</f>
        <v>0</v>
      </c>
      <c r="BI34" s="132">
        <f t="shared" si="52"/>
        <v>0</v>
      </c>
      <c r="BJ34" s="132">
        <f t="shared" si="52"/>
        <v>0</v>
      </c>
      <c r="BK34" s="132">
        <f t="shared" si="52"/>
        <v>0</v>
      </c>
      <c r="BL34" s="8" t="s">
        <v>607</v>
      </c>
      <c r="BM34" s="18"/>
      <c r="BN34" s="51" t="s">
        <v>124</v>
      </c>
      <c r="BO34" s="52" t="s">
        <v>125</v>
      </c>
      <c r="BP34" s="20"/>
      <c r="BQ34" s="21"/>
      <c r="BR34" s="21"/>
      <c r="BS34" s="133"/>
      <c r="BT34" s="132">
        <f aca="true" t="shared" si="53" ref="BT34:BZ34">SUM(BT35:BT36)</f>
        <v>0</v>
      </c>
      <c r="BU34" s="132">
        <f t="shared" si="53"/>
        <v>0</v>
      </c>
      <c r="BV34" s="132">
        <f t="shared" si="53"/>
        <v>0</v>
      </c>
      <c r="BW34" s="132">
        <f t="shared" si="53"/>
        <v>124952</v>
      </c>
      <c r="BX34" s="132">
        <f t="shared" si="53"/>
        <v>0</v>
      </c>
      <c r="BY34" s="132">
        <f t="shared" si="53"/>
        <v>0</v>
      </c>
      <c r="BZ34" s="132">
        <f t="shared" si="53"/>
        <v>0</v>
      </c>
      <c r="CA34" s="8" t="s">
        <v>608</v>
      </c>
      <c r="CB34" s="18"/>
      <c r="CC34" s="51" t="s">
        <v>124</v>
      </c>
      <c r="CD34" s="52" t="s">
        <v>125</v>
      </c>
      <c r="CE34" s="20"/>
      <c r="CF34" s="21"/>
      <c r="CG34" s="21"/>
      <c r="CH34" s="133"/>
      <c r="CI34" s="132">
        <f aca="true" t="shared" si="54" ref="CI34:CP34">SUM(CI35:CI36)</f>
        <v>0</v>
      </c>
      <c r="CJ34" s="132">
        <f t="shared" si="54"/>
        <v>0</v>
      </c>
      <c r="CK34" s="132">
        <f t="shared" si="54"/>
        <v>0</v>
      </c>
      <c r="CL34" s="132">
        <f t="shared" si="54"/>
        <v>0</v>
      </c>
      <c r="CM34" s="132">
        <f t="shared" si="54"/>
        <v>0</v>
      </c>
      <c r="CN34" s="132">
        <f t="shared" si="54"/>
        <v>0</v>
      </c>
      <c r="CO34" s="132">
        <f>SUM(CO35:CO36)</f>
        <v>0</v>
      </c>
      <c r="CP34" s="132">
        <f t="shared" si="54"/>
        <v>0</v>
      </c>
      <c r="CQ34" s="8" t="s">
        <v>609</v>
      </c>
      <c r="CR34" s="18"/>
      <c r="CS34" s="51" t="s">
        <v>124</v>
      </c>
      <c r="CT34" s="52" t="s">
        <v>125</v>
      </c>
      <c r="CU34" s="20"/>
      <c r="CV34" s="21"/>
      <c r="CW34" s="21"/>
      <c r="CX34" s="133"/>
      <c r="CY34" s="132">
        <f aca="true" t="shared" si="55" ref="CY34:DF34">SUM(CY35:CY36)</f>
        <v>11716</v>
      </c>
      <c r="CZ34" s="132">
        <f t="shared" si="55"/>
        <v>0</v>
      </c>
      <c r="DA34" s="132">
        <f t="shared" si="55"/>
        <v>0</v>
      </c>
      <c r="DB34" s="132">
        <f t="shared" si="55"/>
        <v>0</v>
      </c>
      <c r="DC34" s="132">
        <f t="shared" si="55"/>
        <v>0</v>
      </c>
      <c r="DD34" s="132">
        <f t="shared" si="55"/>
        <v>0</v>
      </c>
      <c r="DE34" s="132">
        <f t="shared" si="55"/>
        <v>0</v>
      </c>
      <c r="DF34" s="132">
        <f t="shared" si="55"/>
        <v>0</v>
      </c>
      <c r="DG34" s="8" t="s">
        <v>610</v>
      </c>
      <c r="DH34" s="18"/>
      <c r="DI34" s="51" t="s">
        <v>124</v>
      </c>
      <c r="DJ34" s="52" t="s">
        <v>125</v>
      </c>
      <c r="DK34" s="20"/>
      <c r="DL34" s="21"/>
      <c r="DM34" s="21"/>
      <c r="DN34" s="133"/>
      <c r="DO34" s="132">
        <f aca="true" t="shared" si="56" ref="DO34:DT34">SUM(DO35:DO36)</f>
        <v>0</v>
      </c>
      <c r="DP34" s="132">
        <f t="shared" si="56"/>
        <v>0</v>
      </c>
      <c r="DQ34" s="132">
        <f t="shared" si="56"/>
        <v>0</v>
      </c>
      <c r="DR34" s="132">
        <f t="shared" si="56"/>
        <v>0</v>
      </c>
      <c r="DS34" s="132">
        <f t="shared" si="56"/>
        <v>0</v>
      </c>
      <c r="DT34" s="132">
        <f t="shared" si="56"/>
        <v>0</v>
      </c>
      <c r="DU34" s="23">
        <f t="shared" si="16"/>
        <v>1145661</v>
      </c>
    </row>
    <row r="35" spans="1:125" s="29" customFormat="1" ht="15" customHeight="1" thickBot="1">
      <c r="A35" s="8" t="s">
        <v>129</v>
      </c>
      <c r="B35" s="24"/>
      <c r="C35" s="25"/>
      <c r="D35" s="26" t="s">
        <v>127</v>
      </c>
      <c r="E35" s="33" t="s">
        <v>128</v>
      </c>
      <c r="F35" s="33"/>
      <c r="G35" s="33"/>
      <c r="H35" s="33"/>
      <c r="I35" s="27"/>
      <c r="J35" s="27"/>
      <c r="K35" s="27"/>
      <c r="L35" s="27"/>
      <c r="M35" s="27"/>
      <c r="N35" s="27"/>
      <c r="O35" s="27"/>
      <c r="P35" s="134"/>
      <c r="Q35" s="8" t="s">
        <v>611</v>
      </c>
      <c r="R35" s="24"/>
      <c r="S35" s="25"/>
      <c r="T35" s="26" t="s">
        <v>127</v>
      </c>
      <c r="U35" s="33" t="s">
        <v>128</v>
      </c>
      <c r="V35" s="33"/>
      <c r="W35" s="33"/>
      <c r="X35" s="136"/>
      <c r="Y35" s="134"/>
      <c r="Z35" s="134"/>
      <c r="AA35" s="134"/>
      <c r="AB35" s="134"/>
      <c r="AC35" s="134"/>
      <c r="AD35" s="134"/>
      <c r="AE35" s="134">
        <v>9127</v>
      </c>
      <c r="AF35" s="8" t="s">
        <v>612</v>
      </c>
      <c r="AG35" s="24"/>
      <c r="AH35" s="25"/>
      <c r="AI35" s="26" t="s">
        <v>127</v>
      </c>
      <c r="AJ35" s="33" t="s">
        <v>128</v>
      </c>
      <c r="AK35" s="33"/>
      <c r="AL35" s="33"/>
      <c r="AM35" s="136"/>
      <c r="AN35" s="134"/>
      <c r="AO35" s="134"/>
      <c r="AP35" s="134"/>
      <c r="AQ35" s="134"/>
      <c r="AR35" s="134"/>
      <c r="AS35" s="134"/>
      <c r="AT35" s="134"/>
      <c r="AU35" s="8" t="s">
        <v>613</v>
      </c>
      <c r="AV35" s="24"/>
      <c r="AW35" s="25"/>
      <c r="AX35" s="26" t="s">
        <v>127</v>
      </c>
      <c r="AY35" s="33" t="s">
        <v>128</v>
      </c>
      <c r="AZ35" s="33"/>
      <c r="BA35" s="33"/>
      <c r="BB35" s="136"/>
      <c r="BC35" s="134"/>
      <c r="BD35" s="134"/>
      <c r="BE35" s="134"/>
      <c r="BF35" s="134"/>
      <c r="BG35" s="134"/>
      <c r="BH35" s="134"/>
      <c r="BI35" s="134"/>
      <c r="BJ35" s="134"/>
      <c r="BK35" s="134"/>
      <c r="BL35" s="8" t="s">
        <v>614</v>
      </c>
      <c r="BM35" s="24"/>
      <c r="BN35" s="25"/>
      <c r="BO35" s="26" t="s">
        <v>127</v>
      </c>
      <c r="BP35" s="33" t="s">
        <v>128</v>
      </c>
      <c r="BQ35" s="33"/>
      <c r="BR35" s="33"/>
      <c r="BS35" s="136"/>
      <c r="BT35" s="134"/>
      <c r="BU35" s="134"/>
      <c r="BV35" s="134"/>
      <c r="BW35" s="134"/>
      <c r="BX35" s="134"/>
      <c r="BY35" s="134"/>
      <c r="BZ35" s="134"/>
      <c r="CA35" s="8" t="s">
        <v>615</v>
      </c>
      <c r="CB35" s="24"/>
      <c r="CC35" s="25"/>
      <c r="CD35" s="26" t="s">
        <v>127</v>
      </c>
      <c r="CE35" s="33" t="s">
        <v>128</v>
      </c>
      <c r="CF35" s="33"/>
      <c r="CG35" s="33"/>
      <c r="CH35" s="136"/>
      <c r="CI35" s="134"/>
      <c r="CJ35" s="134"/>
      <c r="CK35" s="134"/>
      <c r="CL35" s="134"/>
      <c r="CM35" s="134"/>
      <c r="CN35" s="134"/>
      <c r="CO35" s="134"/>
      <c r="CP35" s="134"/>
      <c r="CQ35" s="8" t="s">
        <v>616</v>
      </c>
      <c r="CR35" s="24"/>
      <c r="CS35" s="25"/>
      <c r="CT35" s="26" t="s">
        <v>127</v>
      </c>
      <c r="CU35" s="33" t="s">
        <v>128</v>
      </c>
      <c r="CV35" s="33"/>
      <c r="CW35" s="33"/>
      <c r="CX35" s="136"/>
      <c r="CY35" s="134"/>
      <c r="CZ35" s="134"/>
      <c r="DA35" s="134"/>
      <c r="DB35" s="134"/>
      <c r="DC35" s="134"/>
      <c r="DD35" s="134"/>
      <c r="DE35" s="134"/>
      <c r="DF35" s="134"/>
      <c r="DG35" s="8" t="s">
        <v>617</v>
      </c>
      <c r="DH35" s="24"/>
      <c r="DI35" s="25"/>
      <c r="DJ35" s="26" t="s">
        <v>127</v>
      </c>
      <c r="DK35" s="33" t="s">
        <v>128</v>
      </c>
      <c r="DL35" s="33"/>
      <c r="DM35" s="33"/>
      <c r="DN35" s="136"/>
      <c r="DO35" s="134"/>
      <c r="DP35" s="134"/>
      <c r="DQ35" s="134"/>
      <c r="DR35" s="134"/>
      <c r="DS35" s="134"/>
      <c r="DT35" s="134"/>
      <c r="DU35" s="28">
        <f t="shared" si="16"/>
        <v>9127</v>
      </c>
    </row>
    <row r="36" spans="1:125" s="29" customFormat="1" ht="15" customHeight="1" thickBot="1">
      <c r="A36" s="8" t="s">
        <v>132</v>
      </c>
      <c r="B36" s="24"/>
      <c r="C36" s="26"/>
      <c r="D36" s="26" t="s">
        <v>130</v>
      </c>
      <c r="E36" s="33" t="s">
        <v>131</v>
      </c>
      <c r="F36" s="34"/>
      <c r="G36" s="34"/>
      <c r="H36" s="33"/>
      <c r="I36" s="27">
        <f>'[2]Javaslat_II'!L44</f>
        <v>9000</v>
      </c>
      <c r="J36" s="27"/>
      <c r="K36" s="27"/>
      <c r="L36" s="27">
        <f>'[2]Javaslat_II'!L56</f>
        <v>79523</v>
      </c>
      <c r="M36" s="27"/>
      <c r="N36" s="27"/>
      <c r="O36" s="27"/>
      <c r="P36" s="134"/>
      <c r="Q36" s="8" t="s">
        <v>618</v>
      </c>
      <c r="R36" s="24"/>
      <c r="S36" s="26"/>
      <c r="T36" s="26" t="s">
        <v>130</v>
      </c>
      <c r="U36" s="33" t="s">
        <v>131</v>
      </c>
      <c r="V36" s="34"/>
      <c r="W36" s="34"/>
      <c r="X36" s="136"/>
      <c r="Y36" s="134"/>
      <c r="Z36" s="134"/>
      <c r="AA36" s="134"/>
      <c r="AB36" s="134"/>
      <c r="AC36" s="134"/>
      <c r="AD36" s="134">
        <v>6515</v>
      </c>
      <c r="AE36" s="134"/>
      <c r="AF36" s="8" t="s">
        <v>619</v>
      </c>
      <c r="AG36" s="24"/>
      <c r="AH36" s="26"/>
      <c r="AI36" s="26" t="s">
        <v>130</v>
      </c>
      <c r="AJ36" s="33" t="s">
        <v>131</v>
      </c>
      <c r="AK36" s="34"/>
      <c r="AL36" s="34"/>
      <c r="AM36" s="136"/>
      <c r="AN36" s="134"/>
      <c r="AO36" s="134">
        <f>'[2]Javaslat_II'!L61</f>
        <v>499998</v>
      </c>
      <c r="AP36" s="134">
        <f>'[2]Javaslat_II'!L66</f>
        <v>189997</v>
      </c>
      <c r="AQ36" s="134"/>
      <c r="AR36" s="134"/>
      <c r="AS36" s="134"/>
      <c r="AT36" s="134"/>
      <c r="AU36" s="8" t="s">
        <v>620</v>
      </c>
      <c r="AV36" s="24"/>
      <c r="AW36" s="26"/>
      <c r="AX36" s="26" t="s">
        <v>130</v>
      </c>
      <c r="AY36" s="33" t="s">
        <v>131</v>
      </c>
      <c r="AZ36" s="34"/>
      <c r="BA36" s="34"/>
      <c r="BB36" s="136"/>
      <c r="BC36" s="134">
        <f>'[2]Javaslat_II'!L71</f>
        <v>114999</v>
      </c>
      <c r="BD36" s="134"/>
      <c r="BE36" s="134"/>
      <c r="BF36" s="134"/>
      <c r="BG36" s="134">
        <f>'[2]Javaslat_II'!L76</f>
        <v>99834</v>
      </c>
      <c r="BH36" s="134"/>
      <c r="BI36" s="134"/>
      <c r="BJ36" s="134"/>
      <c r="BK36" s="134"/>
      <c r="BL36" s="8" t="s">
        <v>621</v>
      </c>
      <c r="BM36" s="24"/>
      <c r="BN36" s="26"/>
      <c r="BO36" s="26" t="s">
        <v>130</v>
      </c>
      <c r="BP36" s="33" t="s">
        <v>131</v>
      </c>
      <c r="BQ36" s="34"/>
      <c r="BR36" s="34"/>
      <c r="BS36" s="136"/>
      <c r="BT36" s="134"/>
      <c r="BU36" s="134"/>
      <c r="BV36" s="134"/>
      <c r="BW36" s="134">
        <f>'[2]Javaslat_II'!L82</f>
        <v>124952</v>
      </c>
      <c r="BX36" s="134"/>
      <c r="BY36" s="134"/>
      <c r="BZ36" s="134"/>
      <c r="CA36" s="8" t="s">
        <v>622</v>
      </c>
      <c r="CB36" s="24"/>
      <c r="CC36" s="26"/>
      <c r="CD36" s="26" t="s">
        <v>130</v>
      </c>
      <c r="CE36" s="33" t="s">
        <v>131</v>
      </c>
      <c r="CF36" s="34"/>
      <c r="CG36" s="34"/>
      <c r="CH36" s="136"/>
      <c r="CI36" s="134"/>
      <c r="CJ36" s="134"/>
      <c r="CK36" s="134"/>
      <c r="CL36" s="134"/>
      <c r="CM36" s="134"/>
      <c r="CN36" s="134"/>
      <c r="CO36" s="134"/>
      <c r="CP36" s="134"/>
      <c r="CQ36" s="8" t="s">
        <v>623</v>
      </c>
      <c r="CR36" s="24"/>
      <c r="CS36" s="26"/>
      <c r="CT36" s="26" t="s">
        <v>130</v>
      </c>
      <c r="CU36" s="33" t="s">
        <v>131</v>
      </c>
      <c r="CV36" s="34"/>
      <c r="CW36" s="34"/>
      <c r="CX36" s="136"/>
      <c r="CY36" s="134">
        <f>'[2]Javaslat_II'!L87</f>
        <v>11716</v>
      </c>
      <c r="CZ36" s="134"/>
      <c r="DA36" s="134"/>
      <c r="DB36" s="134"/>
      <c r="DC36" s="134"/>
      <c r="DD36" s="134"/>
      <c r="DE36" s="134"/>
      <c r="DF36" s="134"/>
      <c r="DG36" s="8" t="s">
        <v>624</v>
      </c>
      <c r="DH36" s="24"/>
      <c r="DI36" s="26"/>
      <c r="DJ36" s="26" t="s">
        <v>130</v>
      </c>
      <c r="DK36" s="33" t="s">
        <v>131</v>
      </c>
      <c r="DL36" s="34"/>
      <c r="DM36" s="34"/>
      <c r="DN36" s="136"/>
      <c r="DO36" s="134"/>
      <c r="DP36" s="134"/>
      <c r="DQ36" s="134"/>
      <c r="DR36" s="134"/>
      <c r="DS36" s="134"/>
      <c r="DT36" s="134"/>
      <c r="DU36" s="28">
        <f t="shared" si="16"/>
        <v>1136534</v>
      </c>
    </row>
    <row r="37" spans="1:125" s="17" customFormat="1" ht="15" customHeight="1" thickBot="1">
      <c r="A37" s="8" t="s">
        <v>134</v>
      </c>
      <c r="B37" s="18"/>
      <c r="C37" s="51" t="s">
        <v>133</v>
      </c>
      <c r="D37" s="53" t="s">
        <v>122</v>
      </c>
      <c r="E37" s="35"/>
      <c r="F37" s="36"/>
      <c r="G37" s="36"/>
      <c r="H37" s="36"/>
      <c r="I37" s="37">
        <f>SUM(I38:I39)</f>
        <v>0</v>
      </c>
      <c r="J37" s="37"/>
      <c r="K37" s="37">
        <f aca="true" t="shared" si="57" ref="K37:P37">SUM(K38:K39)</f>
        <v>0</v>
      </c>
      <c r="L37" s="37">
        <f t="shared" si="57"/>
        <v>11593</v>
      </c>
      <c r="M37" s="37">
        <f t="shared" si="57"/>
        <v>0</v>
      </c>
      <c r="N37" s="37">
        <f t="shared" si="57"/>
        <v>0</v>
      </c>
      <c r="O37" s="37">
        <f t="shared" si="57"/>
        <v>0</v>
      </c>
      <c r="P37" s="137">
        <f t="shared" si="57"/>
        <v>0</v>
      </c>
      <c r="Q37" s="8" t="s">
        <v>625</v>
      </c>
      <c r="R37" s="18"/>
      <c r="S37" s="51" t="s">
        <v>133</v>
      </c>
      <c r="T37" s="53" t="s">
        <v>122</v>
      </c>
      <c r="U37" s="35"/>
      <c r="V37" s="36"/>
      <c r="W37" s="36"/>
      <c r="X37" s="138"/>
      <c r="Y37" s="137">
        <f aca="true" t="shared" si="58" ref="Y37:AE37">SUM(Y38:Y39)</f>
        <v>0</v>
      </c>
      <c r="Z37" s="137">
        <f t="shared" si="58"/>
        <v>0</v>
      </c>
      <c r="AA37" s="137">
        <f t="shared" si="58"/>
        <v>0</v>
      </c>
      <c r="AB37" s="137">
        <f t="shared" si="58"/>
        <v>0</v>
      </c>
      <c r="AC37" s="137">
        <f t="shared" si="58"/>
        <v>0</v>
      </c>
      <c r="AD37" s="137">
        <f t="shared" si="58"/>
        <v>0</v>
      </c>
      <c r="AE37" s="137">
        <f t="shared" si="58"/>
        <v>0</v>
      </c>
      <c r="AF37" s="8" t="s">
        <v>626</v>
      </c>
      <c r="AG37" s="18"/>
      <c r="AH37" s="51" t="s">
        <v>133</v>
      </c>
      <c r="AI37" s="53" t="s">
        <v>122</v>
      </c>
      <c r="AJ37" s="35"/>
      <c r="AK37" s="36"/>
      <c r="AL37" s="36"/>
      <c r="AM37" s="138"/>
      <c r="AN37" s="137">
        <f aca="true" t="shared" si="59" ref="AN37:AT37">SUM(AN38:AN39)</f>
        <v>0</v>
      </c>
      <c r="AO37" s="137">
        <f t="shared" si="59"/>
        <v>0</v>
      </c>
      <c r="AP37" s="137">
        <f t="shared" si="59"/>
        <v>0</v>
      </c>
      <c r="AQ37" s="137">
        <f t="shared" si="59"/>
        <v>0</v>
      </c>
      <c r="AR37" s="137">
        <f t="shared" si="59"/>
        <v>0</v>
      </c>
      <c r="AS37" s="137">
        <f t="shared" si="59"/>
        <v>0</v>
      </c>
      <c r="AT37" s="137">
        <f t="shared" si="59"/>
        <v>0</v>
      </c>
      <c r="AU37" s="8" t="s">
        <v>627</v>
      </c>
      <c r="AV37" s="18"/>
      <c r="AW37" s="51" t="s">
        <v>133</v>
      </c>
      <c r="AX37" s="53" t="s">
        <v>122</v>
      </c>
      <c r="AY37" s="35"/>
      <c r="AZ37" s="36"/>
      <c r="BA37" s="36"/>
      <c r="BB37" s="138"/>
      <c r="BC37" s="137">
        <f aca="true" t="shared" si="60" ref="BC37:BK37">SUM(BC38:BC39)</f>
        <v>0</v>
      </c>
      <c r="BD37" s="137">
        <f t="shared" si="60"/>
        <v>0</v>
      </c>
      <c r="BE37" s="137">
        <f t="shared" si="60"/>
        <v>0</v>
      </c>
      <c r="BF37" s="137">
        <f t="shared" si="60"/>
        <v>0</v>
      </c>
      <c r="BG37" s="137">
        <f>SUM(BG38:BG39)</f>
        <v>0</v>
      </c>
      <c r="BH37" s="137">
        <f>SUM(BH38:BH39)</f>
        <v>0</v>
      </c>
      <c r="BI37" s="137">
        <f t="shared" si="60"/>
        <v>0</v>
      </c>
      <c r="BJ37" s="137">
        <f t="shared" si="60"/>
        <v>0</v>
      </c>
      <c r="BK37" s="137">
        <f t="shared" si="60"/>
        <v>0</v>
      </c>
      <c r="BL37" s="8" t="s">
        <v>628</v>
      </c>
      <c r="BM37" s="18"/>
      <c r="BN37" s="51" t="s">
        <v>133</v>
      </c>
      <c r="BO37" s="53" t="s">
        <v>122</v>
      </c>
      <c r="BP37" s="35"/>
      <c r="BQ37" s="36"/>
      <c r="BR37" s="36"/>
      <c r="BS37" s="138"/>
      <c r="BT37" s="137">
        <f aca="true" t="shared" si="61" ref="BT37:BZ37">SUM(BT38:BT39)</f>
        <v>0</v>
      </c>
      <c r="BU37" s="137">
        <f t="shared" si="61"/>
        <v>0</v>
      </c>
      <c r="BV37" s="137">
        <f t="shared" si="61"/>
        <v>0</v>
      </c>
      <c r="BW37" s="137">
        <f t="shared" si="61"/>
        <v>0</v>
      </c>
      <c r="BX37" s="137">
        <f t="shared" si="61"/>
        <v>0</v>
      </c>
      <c r="BY37" s="137">
        <f t="shared" si="61"/>
        <v>0</v>
      </c>
      <c r="BZ37" s="137">
        <f t="shared" si="61"/>
        <v>0</v>
      </c>
      <c r="CA37" s="8" t="s">
        <v>629</v>
      </c>
      <c r="CB37" s="18"/>
      <c r="CC37" s="51" t="s">
        <v>133</v>
      </c>
      <c r="CD37" s="53" t="s">
        <v>122</v>
      </c>
      <c r="CE37" s="35"/>
      <c r="CF37" s="36"/>
      <c r="CG37" s="36"/>
      <c r="CH37" s="138"/>
      <c r="CI37" s="137">
        <f aca="true" t="shared" si="62" ref="CI37:CP37">SUM(CI38:CI39)</f>
        <v>0</v>
      </c>
      <c r="CJ37" s="137">
        <f t="shared" si="62"/>
        <v>0</v>
      </c>
      <c r="CK37" s="137">
        <f t="shared" si="62"/>
        <v>0</v>
      </c>
      <c r="CL37" s="137">
        <f t="shared" si="62"/>
        <v>0</v>
      </c>
      <c r="CM37" s="137">
        <f t="shared" si="62"/>
        <v>0</v>
      </c>
      <c r="CN37" s="137">
        <f t="shared" si="62"/>
        <v>0</v>
      </c>
      <c r="CO37" s="137">
        <f>SUM(CO38:CO39)</f>
        <v>0</v>
      </c>
      <c r="CP37" s="137">
        <f t="shared" si="62"/>
        <v>0</v>
      </c>
      <c r="CQ37" s="8" t="s">
        <v>630</v>
      </c>
      <c r="CR37" s="18"/>
      <c r="CS37" s="51" t="s">
        <v>133</v>
      </c>
      <c r="CT37" s="53" t="s">
        <v>122</v>
      </c>
      <c r="CU37" s="35"/>
      <c r="CV37" s="36"/>
      <c r="CW37" s="36"/>
      <c r="CX37" s="138"/>
      <c r="CY37" s="137">
        <f aca="true" t="shared" si="63" ref="CY37:DF37">SUM(CY38:CY39)</f>
        <v>0</v>
      </c>
      <c r="CZ37" s="137">
        <f t="shared" si="63"/>
        <v>0</v>
      </c>
      <c r="DA37" s="137">
        <f t="shared" si="63"/>
        <v>0</v>
      </c>
      <c r="DB37" s="137">
        <f t="shared" si="63"/>
        <v>0</v>
      </c>
      <c r="DC37" s="137">
        <f t="shared" si="63"/>
        <v>0</v>
      </c>
      <c r="DD37" s="137">
        <f t="shared" si="63"/>
        <v>0</v>
      </c>
      <c r="DE37" s="137">
        <f t="shared" si="63"/>
        <v>0</v>
      </c>
      <c r="DF37" s="137">
        <f t="shared" si="63"/>
        <v>0</v>
      </c>
      <c r="DG37" s="8" t="s">
        <v>631</v>
      </c>
      <c r="DH37" s="18"/>
      <c r="DI37" s="51" t="s">
        <v>133</v>
      </c>
      <c r="DJ37" s="53" t="s">
        <v>122</v>
      </c>
      <c r="DK37" s="35"/>
      <c r="DL37" s="36"/>
      <c r="DM37" s="36"/>
      <c r="DN37" s="138"/>
      <c r="DO37" s="137">
        <f aca="true" t="shared" si="64" ref="DO37:DT37">SUM(DO38:DO39)</f>
        <v>0</v>
      </c>
      <c r="DP37" s="137">
        <f t="shared" si="64"/>
        <v>0</v>
      </c>
      <c r="DQ37" s="137">
        <f t="shared" si="64"/>
        <v>0</v>
      </c>
      <c r="DR37" s="137">
        <f t="shared" si="64"/>
        <v>0</v>
      </c>
      <c r="DS37" s="137">
        <f t="shared" si="64"/>
        <v>0</v>
      </c>
      <c r="DT37" s="137">
        <f t="shared" si="64"/>
        <v>0</v>
      </c>
      <c r="DU37" s="38">
        <f t="shared" si="16"/>
        <v>11593</v>
      </c>
    </row>
    <row r="38" spans="1:125" s="29" customFormat="1" ht="15" customHeight="1" thickBot="1">
      <c r="A38" s="8" t="s">
        <v>137</v>
      </c>
      <c r="B38" s="24"/>
      <c r="C38" s="25"/>
      <c r="D38" s="26" t="s">
        <v>135</v>
      </c>
      <c r="E38" s="33" t="s">
        <v>136</v>
      </c>
      <c r="F38" s="33"/>
      <c r="G38" s="33"/>
      <c r="H38" s="33"/>
      <c r="I38" s="27"/>
      <c r="J38" s="27"/>
      <c r="K38" s="27"/>
      <c r="L38" s="27">
        <v>11593</v>
      </c>
      <c r="M38" s="27"/>
      <c r="N38" s="27"/>
      <c r="O38" s="27"/>
      <c r="P38" s="134"/>
      <c r="Q38" s="8" t="s">
        <v>632</v>
      </c>
      <c r="R38" s="24"/>
      <c r="S38" s="25"/>
      <c r="T38" s="26" t="s">
        <v>135</v>
      </c>
      <c r="U38" s="33" t="s">
        <v>136</v>
      </c>
      <c r="V38" s="33"/>
      <c r="W38" s="33"/>
      <c r="X38" s="136"/>
      <c r="Y38" s="134"/>
      <c r="Z38" s="134"/>
      <c r="AA38" s="134"/>
      <c r="AB38" s="134"/>
      <c r="AC38" s="134"/>
      <c r="AD38" s="134"/>
      <c r="AE38" s="134"/>
      <c r="AF38" s="8" t="s">
        <v>633</v>
      </c>
      <c r="AG38" s="24"/>
      <c r="AH38" s="25"/>
      <c r="AI38" s="26" t="s">
        <v>135</v>
      </c>
      <c r="AJ38" s="33" t="s">
        <v>136</v>
      </c>
      <c r="AK38" s="33"/>
      <c r="AL38" s="33"/>
      <c r="AM38" s="136"/>
      <c r="AN38" s="134"/>
      <c r="AO38" s="134"/>
      <c r="AP38" s="134"/>
      <c r="AQ38" s="134"/>
      <c r="AR38" s="134"/>
      <c r="AS38" s="134"/>
      <c r="AT38" s="134"/>
      <c r="AU38" s="8" t="s">
        <v>634</v>
      </c>
      <c r="AV38" s="24"/>
      <c r="AW38" s="25"/>
      <c r="AX38" s="26" t="s">
        <v>135</v>
      </c>
      <c r="AY38" s="33" t="s">
        <v>136</v>
      </c>
      <c r="AZ38" s="33"/>
      <c r="BA38" s="33"/>
      <c r="BB38" s="136"/>
      <c r="BC38" s="134"/>
      <c r="BD38" s="134"/>
      <c r="BE38" s="134"/>
      <c r="BF38" s="134"/>
      <c r="BG38" s="134"/>
      <c r="BH38" s="134"/>
      <c r="BI38" s="134"/>
      <c r="BJ38" s="134"/>
      <c r="BK38" s="134"/>
      <c r="BL38" s="8" t="s">
        <v>635</v>
      </c>
      <c r="BM38" s="24"/>
      <c r="BN38" s="25"/>
      <c r="BO38" s="26" t="s">
        <v>135</v>
      </c>
      <c r="BP38" s="33" t="s">
        <v>136</v>
      </c>
      <c r="BQ38" s="33"/>
      <c r="BR38" s="33"/>
      <c r="BS38" s="136"/>
      <c r="BT38" s="134"/>
      <c r="BU38" s="134"/>
      <c r="BV38" s="134"/>
      <c r="BW38" s="134"/>
      <c r="BX38" s="134"/>
      <c r="BY38" s="134"/>
      <c r="BZ38" s="134"/>
      <c r="CA38" s="8" t="s">
        <v>636</v>
      </c>
      <c r="CB38" s="24"/>
      <c r="CC38" s="25"/>
      <c r="CD38" s="26" t="s">
        <v>135</v>
      </c>
      <c r="CE38" s="33" t="s">
        <v>136</v>
      </c>
      <c r="CF38" s="33"/>
      <c r="CG38" s="33"/>
      <c r="CH38" s="136"/>
      <c r="CI38" s="134"/>
      <c r="CJ38" s="134"/>
      <c r="CK38" s="134"/>
      <c r="CL38" s="134"/>
      <c r="CM38" s="134"/>
      <c r="CN38" s="134"/>
      <c r="CO38" s="134"/>
      <c r="CP38" s="134"/>
      <c r="CQ38" s="8" t="s">
        <v>637</v>
      </c>
      <c r="CR38" s="24"/>
      <c r="CS38" s="25"/>
      <c r="CT38" s="26" t="s">
        <v>135</v>
      </c>
      <c r="CU38" s="33" t="s">
        <v>136</v>
      </c>
      <c r="CV38" s="33"/>
      <c r="CW38" s="33"/>
      <c r="CX38" s="136"/>
      <c r="CY38" s="134"/>
      <c r="CZ38" s="134"/>
      <c r="DA38" s="134"/>
      <c r="DB38" s="134"/>
      <c r="DC38" s="134"/>
      <c r="DD38" s="134"/>
      <c r="DE38" s="134"/>
      <c r="DF38" s="134"/>
      <c r="DG38" s="8" t="s">
        <v>638</v>
      </c>
      <c r="DH38" s="24"/>
      <c r="DI38" s="25"/>
      <c r="DJ38" s="26" t="s">
        <v>135</v>
      </c>
      <c r="DK38" s="33" t="s">
        <v>136</v>
      </c>
      <c r="DL38" s="33"/>
      <c r="DM38" s="33"/>
      <c r="DN38" s="136"/>
      <c r="DO38" s="134"/>
      <c r="DP38" s="134"/>
      <c r="DQ38" s="134"/>
      <c r="DR38" s="134"/>
      <c r="DS38" s="134"/>
      <c r="DT38" s="134"/>
      <c r="DU38" s="28">
        <f t="shared" si="16"/>
        <v>11593</v>
      </c>
    </row>
    <row r="39" spans="1:125" s="29" customFormat="1" ht="15" customHeight="1" thickBot="1">
      <c r="A39" s="8" t="s">
        <v>140</v>
      </c>
      <c r="B39" s="24"/>
      <c r="C39" s="25"/>
      <c r="D39" s="26" t="s">
        <v>138</v>
      </c>
      <c r="E39" s="33" t="s">
        <v>139</v>
      </c>
      <c r="F39" s="45"/>
      <c r="G39" s="45"/>
      <c r="H39" s="45"/>
      <c r="I39" s="27"/>
      <c r="J39" s="27"/>
      <c r="K39" s="27"/>
      <c r="L39" s="27"/>
      <c r="M39" s="27"/>
      <c r="N39" s="27"/>
      <c r="O39" s="27"/>
      <c r="P39" s="134"/>
      <c r="Q39" s="8" t="s">
        <v>639</v>
      </c>
      <c r="R39" s="24"/>
      <c r="S39" s="25"/>
      <c r="T39" s="26" t="s">
        <v>138</v>
      </c>
      <c r="U39" s="33" t="s">
        <v>139</v>
      </c>
      <c r="V39" s="45"/>
      <c r="W39" s="45"/>
      <c r="X39" s="140"/>
      <c r="Y39" s="134"/>
      <c r="Z39" s="134"/>
      <c r="AA39" s="134"/>
      <c r="AB39" s="134"/>
      <c r="AC39" s="134"/>
      <c r="AD39" s="134"/>
      <c r="AE39" s="134"/>
      <c r="AF39" s="8" t="s">
        <v>640</v>
      </c>
      <c r="AG39" s="24"/>
      <c r="AH39" s="25"/>
      <c r="AI39" s="26" t="s">
        <v>138</v>
      </c>
      <c r="AJ39" s="33" t="s">
        <v>139</v>
      </c>
      <c r="AK39" s="45"/>
      <c r="AL39" s="45"/>
      <c r="AM39" s="140"/>
      <c r="AN39" s="134"/>
      <c r="AO39" s="134"/>
      <c r="AP39" s="134"/>
      <c r="AQ39" s="134"/>
      <c r="AR39" s="134"/>
      <c r="AS39" s="134"/>
      <c r="AT39" s="134"/>
      <c r="AU39" s="8" t="s">
        <v>641</v>
      </c>
      <c r="AV39" s="24"/>
      <c r="AW39" s="25"/>
      <c r="AX39" s="26" t="s">
        <v>138</v>
      </c>
      <c r="AY39" s="33" t="s">
        <v>139</v>
      </c>
      <c r="AZ39" s="45"/>
      <c r="BA39" s="45"/>
      <c r="BB39" s="140"/>
      <c r="BC39" s="134"/>
      <c r="BD39" s="134"/>
      <c r="BE39" s="134"/>
      <c r="BF39" s="134"/>
      <c r="BG39" s="134"/>
      <c r="BH39" s="134"/>
      <c r="BI39" s="134"/>
      <c r="BJ39" s="134"/>
      <c r="BK39" s="134"/>
      <c r="BL39" s="8" t="s">
        <v>642</v>
      </c>
      <c r="BM39" s="24"/>
      <c r="BN39" s="25"/>
      <c r="BO39" s="26" t="s">
        <v>138</v>
      </c>
      <c r="BP39" s="33" t="s">
        <v>139</v>
      </c>
      <c r="BQ39" s="45"/>
      <c r="BR39" s="45"/>
      <c r="BS39" s="140"/>
      <c r="BT39" s="134"/>
      <c r="BU39" s="134"/>
      <c r="BV39" s="134"/>
      <c r="BW39" s="134"/>
      <c r="BX39" s="134"/>
      <c r="BY39" s="134"/>
      <c r="BZ39" s="134"/>
      <c r="CA39" s="8" t="s">
        <v>643</v>
      </c>
      <c r="CB39" s="24"/>
      <c r="CC39" s="25"/>
      <c r="CD39" s="26" t="s">
        <v>138</v>
      </c>
      <c r="CE39" s="33" t="s">
        <v>139</v>
      </c>
      <c r="CF39" s="45"/>
      <c r="CG39" s="45"/>
      <c r="CH39" s="140"/>
      <c r="CI39" s="134"/>
      <c r="CJ39" s="134"/>
      <c r="CK39" s="134"/>
      <c r="CL39" s="134"/>
      <c r="CM39" s="134"/>
      <c r="CN39" s="134"/>
      <c r="CO39" s="134"/>
      <c r="CP39" s="134"/>
      <c r="CQ39" s="8" t="s">
        <v>644</v>
      </c>
      <c r="CR39" s="24"/>
      <c r="CS39" s="25"/>
      <c r="CT39" s="26" t="s">
        <v>138</v>
      </c>
      <c r="CU39" s="33" t="s">
        <v>139</v>
      </c>
      <c r="CV39" s="45"/>
      <c r="CW39" s="45"/>
      <c r="CX39" s="140"/>
      <c r="CY39" s="134"/>
      <c r="CZ39" s="134"/>
      <c r="DA39" s="134"/>
      <c r="DB39" s="134"/>
      <c r="DC39" s="134"/>
      <c r="DD39" s="134"/>
      <c r="DE39" s="134"/>
      <c r="DF39" s="134"/>
      <c r="DG39" s="8" t="s">
        <v>645</v>
      </c>
      <c r="DH39" s="24"/>
      <c r="DI39" s="25"/>
      <c r="DJ39" s="26" t="s">
        <v>138</v>
      </c>
      <c r="DK39" s="33" t="s">
        <v>139</v>
      </c>
      <c r="DL39" s="45"/>
      <c r="DM39" s="45"/>
      <c r="DN39" s="140"/>
      <c r="DO39" s="134"/>
      <c r="DP39" s="134"/>
      <c r="DQ39" s="134"/>
      <c r="DR39" s="134"/>
      <c r="DS39" s="134"/>
      <c r="DT39" s="134"/>
      <c r="DU39" s="28">
        <f t="shared" si="16"/>
        <v>0</v>
      </c>
    </row>
    <row r="40" spans="1:125" s="17" customFormat="1" ht="15" customHeight="1" thickBot="1">
      <c r="A40" s="8" t="s">
        <v>143</v>
      </c>
      <c r="B40" s="18"/>
      <c r="C40" s="51" t="s">
        <v>141</v>
      </c>
      <c r="D40" s="20" t="s">
        <v>142</v>
      </c>
      <c r="E40" s="54"/>
      <c r="F40" s="21"/>
      <c r="G40" s="21"/>
      <c r="H40" s="21"/>
      <c r="I40" s="22">
        <f aca="true" t="shared" si="65" ref="I40:O40">SUM(I41:I42)</f>
        <v>0</v>
      </c>
      <c r="J40" s="22">
        <f t="shared" si="65"/>
        <v>0</v>
      </c>
      <c r="K40" s="22">
        <f t="shared" si="65"/>
        <v>0</v>
      </c>
      <c r="L40" s="22">
        <f t="shared" si="65"/>
        <v>3200</v>
      </c>
      <c r="M40" s="22">
        <f t="shared" si="65"/>
        <v>0</v>
      </c>
      <c r="N40" s="22">
        <f t="shared" si="65"/>
        <v>0</v>
      </c>
      <c r="O40" s="22">
        <f t="shared" si="65"/>
        <v>0</v>
      </c>
      <c r="P40" s="132">
        <f>SUM(P42)</f>
        <v>0</v>
      </c>
      <c r="Q40" s="8" t="s">
        <v>646</v>
      </c>
      <c r="R40" s="18"/>
      <c r="S40" s="51" t="s">
        <v>141</v>
      </c>
      <c r="T40" s="20" t="s">
        <v>142</v>
      </c>
      <c r="U40" s="54"/>
      <c r="V40" s="21"/>
      <c r="W40" s="21"/>
      <c r="X40" s="133"/>
      <c r="Y40" s="132">
        <f aca="true" t="shared" si="66" ref="Y40:AE40">SUM(Y42)</f>
        <v>0</v>
      </c>
      <c r="Z40" s="132">
        <f t="shared" si="66"/>
        <v>0</v>
      </c>
      <c r="AA40" s="132">
        <f t="shared" si="66"/>
        <v>0</v>
      </c>
      <c r="AB40" s="132">
        <f t="shared" si="66"/>
        <v>0</v>
      </c>
      <c r="AC40" s="132">
        <f t="shared" si="66"/>
        <v>0</v>
      </c>
      <c r="AD40" s="132">
        <f t="shared" si="66"/>
        <v>0</v>
      </c>
      <c r="AE40" s="132">
        <f t="shared" si="66"/>
        <v>0</v>
      </c>
      <c r="AF40" s="8" t="s">
        <v>647</v>
      </c>
      <c r="AG40" s="18"/>
      <c r="AH40" s="51" t="s">
        <v>141</v>
      </c>
      <c r="AI40" s="20" t="s">
        <v>142</v>
      </c>
      <c r="AJ40" s="54"/>
      <c r="AK40" s="21"/>
      <c r="AL40" s="21"/>
      <c r="AM40" s="133"/>
      <c r="AN40" s="132">
        <f>SUM(AN42)</f>
        <v>0</v>
      </c>
      <c r="AO40" s="132">
        <f>SUM(AO42)</f>
        <v>0</v>
      </c>
      <c r="AP40" s="132">
        <f>SUM(AP42)</f>
        <v>0</v>
      </c>
      <c r="AQ40" s="132">
        <f>SUM(AQ42)</f>
        <v>0</v>
      </c>
      <c r="AR40" s="132">
        <f>SUM(AR42)</f>
        <v>16920</v>
      </c>
      <c r="AS40" s="132">
        <f>SUM(AS41:AS42)</f>
        <v>4960</v>
      </c>
      <c r="AT40" s="132">
        <f>SUM(AT41:AT42)</f>
        <v>0</v>
      </c>
      <c r="AU40" s="8" t="s">
        <v>648</v>
      </c>
      <c r="AV40" s="18"/>
      <c r="AW40" s="51" t="s">
        <v>141</v>
      </c>
      <c r="AX40" s="20" t="s">
        <v>142</v>
      </c>
      <c r="AY40" s="54"/>
      <c r="AZ40" s="21"/>
      <c r="BA40" s="21"/>
      <c r="BB40" s="133"/>
      <c r="BC40" s="132">
        <f aca="true" t="shared" si="67" ref="BC40:BJ40">SUM(BC42)</f>
        <v>12726</v>
      </c>
      <c r="BD40" s="132">
        <f t="shared" si="67"/>
        <v>0</v>
      </c>
      <c r="BE40" s="132">
        <f t="shared" si="67"/>
        <v>200</v>
      </c>
      <c r="BF40" s="132">
        <f t="shared" si="67"/>
        <v>0</v>
      </c>
      <c r="BG40" s="132">
        <f>SUM(BG42)</f>
        <v>0</v>
      </c>
      <c r="BH40" s="132">
        <f>SUM(BH42)</f>
        <v>0</v>
      </c>
      <c r="BI40" s="132">
        <f t="shared" si="67"/>
        <v>0</v>
      </c>
      <c r="BJ40" s="132">
        <f t="shared" si="67"/>
        <v>0</v>
      </c>
      <c r="BK40" s="132">
        <f>SUM(BK41:BK42)</f>
        <v>24907</v>
      </c>
      <c r="BL40" s="8" t="s">
        <v>649</v>
      </c>
      <c r="BM40" s="18"/>
      <c r="BN40" s="51" t="s">
        <v>141</v>
      </c>
      <c r="BO40" s="20" t="s">
        <v>142</v>
      </c>
      <c r="BP40" s="54"/>
      <c r="BQ40" s="21"/>
      <c r="BR40" s="21"/>
      <c r="BS40" s="133"/>
      <c r="BT40" s="132">
        <f aca="true" t="shared" si="68" ref="BT40:BZ40">SUM(BT42)</f>
        <v>0</v>
      </c>
      <c r="BU40" s="132">
        <f t="shared" si="68"/>
        <v>0</v>
      </c>
      <c r="BV40" s="132">
        <f t="shared" si="68"/>
        <v>0</v>
      </c>
      <c r="BW40" s="132">
        <f t="shared" si="68"/>
        <v>0</v>
      </c>
      <c r="BX40" s="132">
        <f t="shared" si="68"/>
        <v>0</v>
      </c>
      <c r="BY40" s="132">
        <f t="shared" si="68"/>
        <v>0</v>
      </c>
      <c r="BZ40" s="132">
        <f t="shared" si="68"/>
        <v>0</v>
      </c>
      <c r="CA40" s="8" t="s">
        <v>650</v>
      </c>
      <c r="CB40" s="18"/>
      <c r="CC40" s="51" t="s">
        <v>141</v>
      </c>
      <c r="CD40" s="20" t="s">
        <v>142</v>
      </c>
      <c r="CE40" s="54"/>
      <c r="CF40" s="21"/>
      <c r="CG40" s="21"/>
      <c r="CH40" s="133"/>
      <c r="CI40" s="132">
        <f aca="true" t="shared" si="69" ref="CI40:CP40">SUM(CI42)</f>
        <v>0</v>
      </c>
      <c r="CJ40" s="132">
        <f t="shared" si="69"/>
        <v>0</v>
      </c>
      <c r="CK40" s="132">
        <f t="shared" si="69"/>
        <v>0</v>
      </c>
      <c r="CL40" s="132">
        <f t="shared" si="69"/>
        <v>0</v>
      </c>
      <c r="CM40" s="132">
        <f t="shared" si="69"/>
        <v>0</v>
      </c>
      <c r="CN40" s="132">
        <f t="shared" si="69"/>
        <v>0</v>
      </c>
      <c r="CO40" s="132">
        <f>SUM(CO42)</f>
        <v>0</v>
      </c>
      <c r="CP40" s="132">
        <f t="shared" si="69"/>
        <v>0</v>
      </c>
      <c r="CQ40" s="8" t="s">
        <v>651</v>
      </c>
      <c r="CR40" s="18"/>
      <c r="CS40" s="51" t="s">
        <v>141</v>
      </c>
      <c r="CT40" s="20" t="s">
        <v>142</v>
      </c>
      <c r="CU40" s="54"/>
      <c r="CV40" s="21"/>
      <c r="CW40" s="21"/>
      <c r="CX40" s="133"/>
      <c r="CY40" s="132">
        <f aca="true" t="shared" si="70" ref="CY40:DF40">SUM(CY42)</f>
        <v>0</v>
      </c>
      <c r="CZ40" s="132">
        <f t="shared" si="70"/>
        <v>0</v>
      </c>
      <c r="DA40" s="132">
        <f t="shared" si="70"/>
        <v>0</v>
      </c>
      <c r="DB40" s="132">
        <f t="shared" si="70"/>
        <v>0</v>
      </c>
      <c r="DC40" s="132">
        <f t="shared" si="70"/>
        <v>0</v>
      </c>
      <c r="DD40" s="132">
        <f t="shared" si="70"/>
        <v>0</v>
      </c>
      <c r="DE40" s="132">
        <f t="shared" si="70"/>
        <v>0</v>
      </c>
      <c r="DF40" s="132">
        <f t="shared" si="70"/>
        <v>0</v>
      </c>
      <c r="DG40" s="8" t="s">
        <v>652</v>
      </c>
      <c r="DH40" s="18"/>
      <c r="DI40" s="51" t="s">
        <v>141</v>
      </c>
      <c r="DJ40" s="20" t="s">
        <v>142</v>
      </c>
      <c r="DK40" s="54"/>
      <c r="DL40" s="21"/>
      <c r="DM40" s="21"/>
      <c r="DN40" s="133"/>
      <c r="DO40" s="132">
        <f aca="true" t="shared" si="71" ref="DO40:DT40">SUM(DO42)</f>
        <v>0</v>
      </c>
      <c r="DP40" s="132">
        <f t="shared" si="71"/>
        <v>0</v>
      </c>
      <c r="DQ40" s="132">
        <f t="shared" si="71"/>
        <v>0</v>
      </c>
      <c r="DR40" s="132">
        <f t="shared" si="71"/>
        <v>0</v>
      </c>
      <c r="DS40" s="132">
        <f t="shared" si="71"/>
        <v>0</v>
      </c>
      <c r="DT40" s="132">
        <f t="shared" si="71"/>
        <v>0</v>
      </c>
      <c r="DU40" s="23">
        <f t="shared" si="16"/>
        <v>62913</v>
      </c>
    </row>
    <row r="41" spans="1:125" s="29" customFormat="1" ht="15" customHeight="1" thickBot="1">
      <c r="A41" s="8" t="s">
        <v>146</v>
      </c>
      <c r="B41" s="24"/>
      <c r="C41" s="26"/>
      <c r="D41" s="26" t="s">
        <v>144</v>
      </c>
      <c r="E41" s="33" t="s">
        <v>145</v>
      </c>
      <c r="F41" s="34"/>
      <c r="G41" s="34"/>
      <c r="H41" s="33"/>
      <c r="I41" s="27"/>
      <c r="J41" s="27"/>
      <c r="K41" s="27"/>
      <c r="L41" s="27">
        <v>3200</v>
      </c>
      <c r="M41" s="27"/>
      <c r="N41" s="27"/>
      <c r="O41" s="27"/>
      <c r="P41" s="134"/>
      <c r="Q41" s="8" t="s">
        <v>653</v>
      </c>
      <c r="R41" s="24"/>
      <c r="S41" s="26"/>
      <c r="T41" s="26" t="s">
        <v>144</v>
      </c>
      <c r="U41" s="33" t="s">
        <v>145</v>
      </c>
      <c r="V41" s="34"/>
      <c r="W41" s="34"/>
      <c r="X41" s="136"/>
      <c r="Y41" s="134"/>
      <c r="Z41" s="134"/>
      <c r="AA41" s="134"/>
      <c r="AB41" s="134"/>
      <c r="AC41" s="134"/>
      <c r="AD41" s="134"/>
      <c r="AE41" s="134"/>
      <c r="AF41" s="8" t="s">
        <v>654</v>
      </c>
      <c r="AG41" s="24"/>
      <c r="AH41" s="26"/>
      <c r="AI41" s="26" t="s">
        <v>144</v>
      </c>
      <c r="AJ41" s="33" t="s">
        <v>145</v>
      </c>
      <c r="AK41" s="34"/>
      <c r="AL41" s="34"/>
      <c r="AM41" s="136"/>
      <c r="AN41" s="134"/>
      <c r="AO41" s="134"/>
      <c r="AP41" s="134"/>
      <c r="AQ41" s="134"/>
      <c r="AR41" s="134"/>
      <c r="AS41" s="134">
        <v>4960</v>
      </c>
      <c r="AT41" s="134"/>
      <c r="AU41" s="8" t="s">
        <v>655</v>
      </c>
      <c r="AV41" s="24"/>
      <c r="AW41" s="26"/>
      <c r="AX41" s="26" t="s">
        <v>144</v>
      </c>
      <c r="AY41" s="33" t="s">
        <v>145</v>
      </c>
      <c r="AZ41" s="34"/>
      <c r="BA41" s="34"/>
      <c r="BB41" s="136"/>
      <c r="BC41" s="134"/>
      <c r="BD41" s="134"/>
      <c r="BE41" s="134"/>
      <c r="BF41" s="134"/>
      <c r="BG41" s="134"/>
      <c r="BH41" s="134"/>
      <c r="BI41" s="134"/>
      <c r="BJ41" s="134"/>
      <c r="BK41" s="134">
        <v>24907</v>
      </c>
      <c r="BL41" s="8" t="s">
        <v>656</v>
      </c>
      <c r="BM41" s="24"/>
      <c r="BN41" s="26"/>
      <c r="BO41" s="26" t="s">
        <v>144</v>
      </c>
      <c r="BP41" s="33" t="s">
        <v>145</v>
      </c>
      <c r="BQ41" s="34"/>
      <c r="BR41" s="34"/>
      <c r="BS41" s="136"/>
      <c r="BT41" s="134"/>
      <c r="BU41" s="134"/>
      <c r="BV41" s="134"/>
      <c r="BW41" s="134"/>
      <c r="BX41" s="134"/>
      <c r="BY41" s="134"/>
      <c r="BZ41" s="134"/>
      <c r="CA41" s="8" t="s">
        <v>657</v>
      </c>
      <c r="CB41" s="24"/>
      <c r="CC41" s="26"/>
      <c r="CD41" s="26" t="s">
        <v>144</v>
      </c>
      <c r="CE41" s="33" t="s">
        <v>145</v>
      </c>
      <c r="CF41" s="34"/>
      <c r="CG41" s="34"/>
      <c r="CH41" s="136"/>
      <c r="CI41" s="134"/>
      <c r="CJ41" s="134"/>
      <c r="CK41" s="134"/>
      <c r="CL41" s="134"/>
      <c r="CM41" s="134"/>
      <c r="CN41" s="134"/>
      <c r="CO41" s="134"/>
      <c r="CP41" s="134"/>
      <c r="CQ41" s="8" t="s">
        <v>658</v>
      </c>
      <c r="CR41" s="24"/>
      <c r="CS41" s="26"/>
      <c r="CT41" s="26" t="s">
        <v>144</v>
      </c>
      <c r="CU41" s="33" t="s">
        <v>145</v>
      </c>
      <c r="CV41" s="34"/>
      <c r="CW41" s="34"/>
      <c r="CX41" s="136"/>
      <c r="CY41" s="134"/>
      <c r="CZ41" s="134"/>
      <c r="DA41" s="134"/>
      <c r="DB41" s="134"/>
      <c r="DC41" s="134"/>
      <c r="DD41" s="134"/>
      <c r="DE41" s="134"/>
      <c r="DF41" s="134"/>
      <c r="DG41" s="8" t="s">
        <v>659</v>
      </c>
      <c r="DH41" s="24"/>
      <c r="DI41" s="26"/>
      <c r="DJ41" s="26" t="s">
        <v>144</v>
      </c>
      <c r="DK41" s="33" t="s">
        <v>145</v>
      </c>
      <c r="DL41" s="34"/>
      <c r="DM41" s="34"/>
      <c r="DN41" s="136"/>
      <c r="DO41" s="134"/>
      <c r="DP41" s="134"/>
      <c r="DQ41" s="134"/>
      <c r="DR41" s="134"/>
      <c r="DS41" s="134"/>
      <c r="DT41" s="134"/>
      <c r="DU41" s="56">
        <f t="shared" si="16"/>
        <v>33067</v>
      </c>
    </row>
    <row r="42" spans="1:125" s="29" customFormat="1" ht="15" customHeight="1" thickBot="1">
      <c r="A42" s="8" t="s">
        <v>149</v>
      </c>
      <c r="B42" s="24"/>
      <c r="C42" s="25"/>
      <c r="D42" s="26" t="s">
        <v>147</v>
      </c>
      <c r="E42" s="45" t="s">
        <v>148</v>
      </c>
      <c r="F42" s="45"/>
      <c r="G42" s="45"/>
      <c r="H42" s="45"/>
      <c r="I42" s="55"/>
      <c r="J42" s="55"/>
      <c r="K42" s="55"/>
      <c r="L42" s="55"/>
      <c r="M42" s="55"/>
      <c r="N42" s="55"/>
      <c r="O42" s="55"/>
      <c r="P42" s="143"/>
      <c r="Q42" s="8" t="s">
        <v>660</v>
      </c>
      <c r="R42" s="24"/>
      <c r="S42" s="25"/>
      <c r="T42" s="26" t="s">
        <v>147</v>
      </c>
      <c r="U42" s="45" t="s">
        <v>148</v>
      </c>
      <c r="V42" s="45"/>
      <c r="W42" s="45"/>
      <c r="X42" s="140"/>
      <c r="Y42" s="143"/>
      <c r="Z42" s="143"/>
      <c r="AA42" s="143"/>
      <c r="AB42" s="143"/>
      <c r="AC42" s="143"/>
      <c r="AD42" s="143"/>
      <c r="AE42" s="143"/>
      <c r="AF42" s="8" t="s">
        <v>661</v>
      </c>
      <c r="AG42" s="24"/>
      <c r="AH42" s="25"/>
      <c r="AI42" s="26" t="s">
        <v>147</v>
      </c>
      <c r="AJ42" s="45" t="s">
        <v>148</v>
      </c>
      <c r="AK42" s="45"/>
      <c r="AL42" s="45"/>
      <c r="AM42" s="140"/>
      <c r="AN42" s="143"/>
      <c r="AO42" s="143"/>
      <c r="AP42" s="143"/>
      <c r="AQ42" s="143"/>
      <c r="AR42" s="143">
        <v>16920</v>
      </c>
      <c r="AS42" s="143"/>
      <c r="AT42" s="143"/>
      <c r="AU42" s="8" t="s">
        <v>662</v>
      </c>
      <c r="AV42" s="24"/>
      <c r="AW42" s="25"/>
      <c r="AX42" s="26" t="s">
        <v>147</v>
      </c>
      <c r="AY42" s="45" t="s">
        <v>148</v>
      </c>
      <c r="AZ42" s="45"/>
      <c r="BA42" s="45"/>
      <c r="BB42" s="140"/>
      <c r="BC42" s="143">
        <v>12726</v>
      </c>
      <c r="BD42" s="143"/>
      <c r="BE42" s="143">
        <f>'[2]Javaslat_I'!L40</f>
        <v>200</v>
      </c>
      <c r="BF42" s="143"/>
      <c r="BG42" s="143"/>
      <c r="BH42" s="143"/>
      <c r="BI42" s="143"/>
      <c r="BJ42" s="143"/>
      <c r="BK42" s="143"/>
      <c r="BL42" s="8" t="s">
        <v>663</v>
      </c>
      <c r="BM42" s="24"/>
      <c r="BN42" s="25"/>
      <c r="BO42" s="26" t="s">
        <v>147</v>
      </c>
      <c r="BP42" s="45" t="s">
        <v>148</v>
      </c>
      <c r="BQ42" s="45"/>
      <c r="BR42" s="45"/>
      <c r="BS42" s="140"/>
      <c r="BT42" s="143"/>
      <c r="BU42" s="143"/>
      <c r="BV42" s="143"/>
      <c r="BW42" s="143"/>
      <c r="BX42" s="143"/>
      <c r="BY42" s="143"/>
      <c r="BZ42" s="143"/>
      <c r="CA42" s="8" t="s">
        <v>664</v>
      </c>
      <c r="CB42" s="24"/>
      <c r="CC42" s="25"/>
      <c r="CD42" s="26" t="s">
        <v>147</v>
      </c>
      <c r="CE42" s="45" t="s">
        <v>148</v>
      </c>
      <c r="CF42" s="45"/>
      <c r="CG42" s="45"/>
      <c r="CH42" s="140"/>
      <c r="CI42" s="143"/>
      <c r="CJ42" s="143"/>
      <c r="CK42" s="143"/>
      <c r="CL42" s="143"/>
      <c r="CM42" s="143"/>
      <c r="CN42" s="143"/>
      <c r="CO42" s="143"/>
      <c r="CP42" s="143"/>
      <c r="CQ42" s="8" t="s">
        <v>665</v>
      </c>
      <c r="CR42" s="24"/>
      <c r="CS42" s="25"/>
      <c r="CT42" s="26" t="s">
        <v>147</v>
      </c>
      <c r="CU42" s="45" t="s">
        <v>148</v>
      </c>
      <c r="CV42" s="45"/>
      <c r="CW42" s="45"/>
      <c r="CX42" s="140"/>
      <c r="CY42" s="143"/>
      <c r="CZ42" s="143"/>
      <c r="DA42" s="143"/>
      <c r="DB42" s="143"/>
      <c r="DC42" s="143"/>
      <c r="DD42" s="143"/>
      <c r="DE42" s="143"/>
      <c r="DF42" s="143"/>
      <c r="DG42" s="8" t="s">
        <v>666</v>
      </c>
      <c r="DH42" s="24"/>
      <c r="DI42" s="25"/>
      <c r="DJ42" s="26" t="s">
        <v>147</v>
      </c>
      <c r="DK42" s="45" t="s">
        <v>148</v>
      </c>
      <c r="DL42" s="45"/>
      <c r="DM42" s="45"/>
      <c r="DN42" s="140"/>
      <c r="DO42" s="143"/>
      <c r="DP42" s="143"/>
      <c r="DQ42" s="143"/>
      <c r="DR42" s="143"/>
      <c r="DS42" s="143"/>
      <c r="DT42" s="143"/>
      <c r="DU42" s="56">
        <f t="shared" si="16"/>
        <v>29846</v>
      </c>
    </row>
    <row r="43" spans="1:125" s="17" customFormat="1" ht="30" customHeight="1" thickBot="1">
      <c r="A43" s="8" t="s">
        <v>151</v>
      </c>
      <c r="B43" s="365" t="s">
        <v>150</v>
      </c>
      <c r="C43" s="366"/>
      <c r="D43" s="366"/>
      <c r="E43" s="366"/>
      <c r="F43" s="366"/>
      <c r="G43" s="366"/>
      <c r="H43" s="366"/>
      <c r="I43" s="57">
        <f aca="true" t="shared" si="72" ref="I43:P43">SUM(I7,I33)</f>
        <v>120369</v>
      </c>
      <c r="J43" s="57">
        <f t="shared" si="72"/>
        <v>0</v>
      </c>
      <c r="K43" s="57">
        <f t="shared" si="72"/>
        <v>0</v>
      </c>
      <c r="L43" s="57">
        <f t="shared" si="72"/>
        <v>165264</v>
      </c>
      <c r="M43" s="57">
        <f t="shared" si="72"/>
        <v>20786</v>
      </c>
      <c r="N43" s="57">
        <f t="shared" si="72"/>
        <v>17170</v>
      </c>
      <c r="O43" s="57">
        <f t="shared" si="72"/>
        <v>655547</v>
      </c>
      <c r="P43" s="144">
        <f t="shared" si="72"/>
        <v>0</v>
      </c>
      <c r="Q43" s="8" t="s">
        <v>667</v>
      </c>
      <c r="R43" s="365" t="s">
        <v>150</v>
      </c>
      <c r="S43" s="366"/>
      <c r="T43" s="366"/>
      <c r="U43" s="366"/>
      <c r="V43" s="366"/>
      <c r="W43" s="366"/>
      <c r="X43" s="369"/>
      <c r="Y43" s="144">
        <f aca="true" t="shared" si="73" ref="Y43:AE43">SUM(Y7,Y33)</f>
        <v>67025</v>
      </c>
      <c r="Z43" s="144">
        <f t="shared" si="73"/>
        <v>0</v>
      </c>
      <c r="AA43" s="144">
        <f t="shared" si="73"/>
        <v>10875</v>
      </c>
      <c r="AB43" s="144">
        <f t="shared" si="73"/>
        <v>30</v>
      </c>
      <c r="AC43" s="144">
        <f t="shared" si="73"/>
        <v>0</v>
      </c>
      <c r="AD43" s="144">
        <f t="shared" si="73"/>
        <v>6815</v>
      </c>
      <c r="AE43" s="144">
        <f t="shared" si="73"/>
        <v>9127</v>
      </c>
      <c r="AF43" s="8" t="s">
        <v>668</v>
      </c>
      <c r="AG43" s="365" t="s">
        <v>150</v>
      </c>
      <c r="AH43" s="366"/>
      <c r="AI43" s="366"/>
      <c r="AJ43" s="366"/>
      <c r="AK43" s="366"/>
      <c r="AL43" s="366"/>
      <c r="AM43" s="369"/>
      <c r="AN43" s="144">
        <f aca="true" t="shared" si="74" ref="AN43:AT43">SUM(AN7,AN33)</f>
        <v>10338</v>
      </c>
      <c r="AO43" s="144">
        <f t="shared" si="74"/>
        <v>505498</v>
      </c>
      <c r="AP43" s="144">
        <f t="shared" si="74"/>
        <v>189997</v>
      </c>
      <c r="AQ43" s="144">
        <f t="shared" si="74"/>
        <v>0</v>
      </c>
      <c r="AR43" s="144">
        <f t="shared" si="74"/>
        <v>31488</v>
      </c>
      <c r="AS43" s="144">
        <f t="shared" si="74"/>
        <v>4960</v>
      </c>
      <c r="AT43" s="144">
        <f t="shared" si="74"/>
        <v>0</v>
      </c>
      <c r="AU43" s="8" t="s">
        <v>669</v>
      </c>
      <c r="AV43" s="365" t="s">
        <v>150</v>
      </c>
      <c r="AW43" s="366"/>
      <c r="AX43" s="366"/>
      <c r="AY43" s="366"/>
      <c r="AZ43" s="366"/>
      <c r="BA43" s="366"/>
      <c r="BB43" s="369"/>
      <c r="BC43" s="144">
        <f aca="true" t="shared" si="75" ref="BC43:BK43">SUM(BC7,BC33)</f>
        <v>134861</v>
      </c>
      <c r="BD43" s="144">
        <f t="shared" si="75"/>
        <v>0</v>
      </c>
      <c r="BE43" s="144">
        <f t="shared" si="75"/>
        <v>200</v>
      </c>
      <c r="BF43" s="144">
        <f t="shared" si="75"/>
        <v>0</v>
      </c>
      <c r="BG43" s="144">
        <f>SUM(BG7,BG33)</f>
        <v>99834</v>
      </c>
      <c r="BH43" s="144">
        <f>SUM(BH7,BH33)</f>
        <v>0</v>
      </c>
      <c r="BI43" s="144">
        <f t="shared" si="75"/>
        <v>34014</v>
      </c>
      <c r="BJ43" s="144">
        <f t="shared" si="75"/>
        <v>12069</v>
      </c>
      <c r="BK43" s="144">
        <f t="shared" si="75"/>
        <v>25147</v>
      </c>
      <c r="BL43" s="8" t="s">
        <v>670</v>
      </c>
      <c r="BM43" s="365" t="s">
        <v>150</v>
      </c>
      <c r="BN43" s="366"/>
      <c r="BO43" s="366"/>
      <c r="BP43" s="366"/>
      <c r="BQ43" s="366"/>
      <c r="BR43" s="366"/>
      <c r="BS43" s="369"/>
      <c r="BT43" s="144">
        <f aca="true" t="shared" si="76" ref="BT43:BZ43">SUM(BT7,BT33)</f>
        <v>0</v>
      </c>
      <c r="BU43" s="144">
        <f t="shared" si="76"/>
        <v>0</v>
      </c>
      <c r="BV43" s="144">
        <f t="shared" si="76"/>
        <v>396</v>
      </c>
      <c r="BW43" s="144">
        <f t="shared" si="76"/>
        <v>124952</v>
      </c>
      <c r="BX43" s="144">
        <f t="shared" si="76"/>
        <v>0</v>
      </c>
      <c r="BY43" s="144">
        <f t="shared" si="76"/>
        <v>0</v>
      </c>
      <c r="BZ43" s="144">
        <f t="shared" si="76"/>
        <v>0</v>
      </c>
      <c r="CA43" s="8" t="s">
        <v>671</v>
      </c>
      <c r="CB43" s="365" t="s">
        <v>150</v>
      </c>
      <c r="CC43" s="366"/>
      <c r="CD43" s="366"/>
      <c r="CE43" s="366"/>
      <c r="CF43" s="366"/>
      <c r="CG43" s="366"/>
      <c r="CH43" s="369"/>
      <c r="CI43" s="144">
        <f aca="true" t="shared" si="77" ref="CI43:CP43">SUM(CI7,CI33)</f>
        <v>0</v>
      </c>
      <c r="CJ43" s="144">
        <f t="shared" si="77"/>
        <v>0</v>
      </c>
      <c r="CK43" s="144">
        <f t="shared" si="77"/>
        <v>0</v>
      </c>
      <c r="CL43" s="144">
        <f t="shared" si="77"/>
        <v>0</v>
      </c>
      <c r="CM43" s="144">
        <f t="shared" si="77"/>
        <v>0</v>
      </c>
      <c r="CN43" s="144">
        <f t="shared" si="77"/>
        <v>0</v>
      </c>
      <c r="CO43" s="144">
        <f>SUM(CO7,CO33)</f>
        <v>0</v>
      </c>
      <c r="CP43" s="144">
        <f t="shared" si="77"/>
        <v>0</v>
      </c>
      <c r="CQ43" s="8" t="s">
        <v>672</v>
      </c>
      <c r="CR43" s="365" t="s">
        <v>150</v>
      </c>
      <c r="CS43" s="366"/>
      <c r="CT43" s="366"/>
      <c r="CU43" s="366"/>
      <c r="CV43" s="366"/>
      <c r="CW43" s="366"/>
      <c r="CX43" s="369"/>
      <c r="CY43" s="144">
        <f aca="true" t="shared" si="78" ref="CY43:DF43">SUM(CY7,CY33)</f>
        <v>11716</v>
      </c>
      <c r="CZ43" s="144">
        <f t="shared" si="78"/>
        <v>0</v>
      </c>
      <c r="DA43" s="144">
        <f t="shared" si="78"/>
        <v>0</v>
      </c>
      <c r="DB43" s="144">
        <f t="shared" si="78"/>
        <v>0</v>
      </c>
      <c r="DC43" s="144">
        <f t="shared" si="78"/>
        <v>0</v>
      </c>
      <c r="DD43" s="144">
        <f t="shared" si="78"/>
        <v>0</v>
      </c>
      <c r="DE43" s="144">
        <f t="shared" si="78"/>
        <v>556</v>
      </c>
      <c r="DF43" s="144">
        <f t="shared" si="78"/>
        <v>0</v>
      </c>
      <c r="DG43" s="8" t="s">
        <v>673</v>
      </c>
      <c r="DH43" s="365" t="s">
        <v>674</v>
      </c>
      <c r="DI43" s="366"/>
      <c r="DJ43" s="366"/>
      <c r="DK43" s="366"/>
      <c r="DL43" s="366"/>
      <c r="DM43" s="366"/>
      <c r="DN43" s="369"/>
      <c r="DO43" s="144">
        <f aca="true" t="shared" si="79" ref="DO43:DT43">SUM(DO7,DO33)</f>
        <v>0</v>
      </c>
      <c r="DP43" s="144">
        <f t="shared" si="79"/>
        <v>0</v>
      </c>
      <c r="DQ43" s="144">
        <f t="shared" si="79"/>
        <v>0</v>
      </c>
      <c r="DR43" s="144">
        <f t="shared" si="79"/>
        <v>200</v>
      </c>
      <c r="DS43" s="144">
        <f t="shared" si="79"/>
        <v>2098520</v>
      </c>
      <c r="DT43" s="144">
        <f t="shared" si="79"/>
        <v>0</v>
      </c>
      <c r="DU43" s="58">
        <f t="shared" si="16"/>
        <v>4357754</v>
      </c>
    </row>
    <row r="44" spans="1:125" s="59" customFormat="1" ht="15" customHeight="1" thickBot="1">
      <c r="A44" s="8" t="s">
        <v>154</v>
      </c>
      <c r="B44" s="12" t="s">
        <v>152</v>
      </c>
      <c r="C44" s="367" t="s">
        <v>153</v>
      </c>
      <c r="D44" s="367"/>
      <c r="E44" s="367"/>
      <c r="F44" s="367"/>
      <c r="G44" s="367"/>
      <c r="H44" s="367"/>
      <c r="I44" s="15">
        <f>SUM(I45,I47,I50)</f>
        <v>0</v>
      </c>
      <c r="J44" s="15"/>
      <c r="K44" s="15">
        <f aca="true" t="shared" si="80" ref="K44:P44">SUM(K45,K47,K50)</f>
        <v>0</v>
      </c>
      <c r="L44" s="15">
        <f t="shared" si="80"/>
        <v>0</v>
      </c>
      <c r="M44" s="15">
        <f t="shared" si="80"/>
        <v>0</v>
      </c>
      <c r="N44" s="15">
        <f t="shared" si="80"/>
        <v>0</v>
      </c>
      <c r="O44" s="15">
        <f t="shared" si="80"/>
        <v>0</v>
      </c>
      <c r="P44" s="130">
        <f t="shared" si="80"/>
        <v>0</v>
      </c>
      <c r="Q44" s="8" t="s">
        <v>675</v>
      </c>
      <c r="R44" s="12" t="s">
        <v>152</v>
      </c>
      <c r="S44" s="367" t="s">
        <v>153</v>
      </c>
      <c r="T44" s="367"/>
      <c r="U44" s="367"/>
      <c r="V44" s="367"/>
      <c r="W44" s="367"/>
      <c r="X44" s="370"/>
      <c r="Y44" s="130">
        <f aca="true" t="shared" si="81" ref="Y44:AE44">SUM(Y45,Y47,Y50)</f>
        <v>1134591</v>
      </c>
      <c r="Z44" s="130">
        <f t="shared" si="81"/>
        <v>0</v>
      </c>
      <c r="AA44" s="130">
        <f t="shared" si="81"/>
        <v>0</v>
      </c>
      <c r="AB44" s="130">
        <f t="shared" si="81"/>
        <v>0</v>
      </c>
      <c r="AC44" s="130">
        <f t="shared" si="81"/>
        <v>0</v>
      </c>
      <c r="AD44" s="130">
        <f t="shared" si="81"/>
        <v>0</v>
      </c>
      <c r="AE44" s="130">
        <f t="shared" si="81"/>
        <v>0</v>
      </c>
      <c r="AF44" s="8" t="s">
        <v>676</v>
      </c>
      <c r="AG44" s="12" t="s">
        <v>152</v>
      </c>
      <c r="AH44" s="367" t="s">
        <v>153</v>
      </c>
      <c r="AI44" s="367"/>
      <c r="AJ44" s="367"/>
      <c r="AK44" s="367"/>
      <c r="AL44" s="367"/>
      <c r="AM44" s="370"/>
      <c r="AN44" s="130">
        <f aca="true" t="shared" si="82" ref="AN44:AT44">SUM(AN45,AN47,AN50)</f>
        <v>0</v>
      </c>
      <c r="AO44" s="130">
        <f t="shared" si="82"/>
        <v>0</v>
      </c>
      <c r="AP44" s="130">
        <f t="shared" si="82"/>
        <v>0</v>
      </c>
      <c r="AQ44" s="130">
        <f t="shared" si="82"/>
        <v>0</v>
      </c>
      <c r="AR44" s="130">
        <f t="shared" si="82"/>
        <v>0</v>
      </c>
      <c r="AS44" s="130">
        <f t="shared" si="82"/>
        <v>0</v>
      </c>
      <c r="AT44" s="130">
        <f t="shared" si="82"/>
        <v>0</v>
      </c>
      <c r="AU44" s="8" t="s">
        <v>677</v>
      </c>
      <c r="AV44" s="12" t="s">
        <v>152</v>
      </c>
      <c r="AW44" s="367" t="s">
        <v>153</v>
      </c>
      <c r="AX44" s="367"/>
      <c r="AY44" s="367"/>
      <c r="AZ44" s="367"/>
      <c r="BA44" s="367"/>
      <c r="BB44" s="370"/>
      <c r="BC44" s="130">
        <f aca="true" t="shared" si="83" ref="BC44:BK44">SUM(BC45,BC47,BC50)</f>
        <v>0</v>
      </c>
      <c r="BD44" s="130">
        <f t="shared" si="83"/>
        <v>0</v>
      </c>
      <c r="BE44" s="130">
        <f t="shared" si="83"/>
        <v>0</v>
      </c>
      <c r="BF44" s="130">
        <f t="shared" si="83"/>
        <v>0</v>
      </c>
      <c r="BG44" s="130">
        <f>SUM(BG45,BG47,BG50)</f>
        <v>0</v>
      </c>
      <c r="BH44" s="130">
        <f>SUM(BH45,BH47,BH50)</f>
        <v>0</v>
      </c>
      <c r="BI44" s="130">
        <f t="shared" si="83"/>
        <v>0</v>
      </c>
      <c r="BJ44" s="130">
        <f t="shared" si="83"/>
        <v>0</v>
      </c>
      <c r="BK44" s="130">
        <f t="shared" si="83"/>
        <v>0</v>
      </c>
      <c r="BL44" s="8" t="s">
        <v>678</v>
      </c>
      <c r="BM44" s="12" t="s">
        <v>152</v>
      </c>
      <c r="BN44" s="367" t="s">
        <v>153</v>
      </c>
      <c r="BO44" s="367"/>
      <c r="BP44" s="367"/>
      <c r="BQ44" s="367"/>
      <c r="BR44" s="367"/>
      <c r="BS44" s="370"/>
      <c r="BT44" s="130">
        <f aca="true" t="shared" si="84" ref="BT44:BZ44">SUM(BT45,BT47,BT50)</f>
        <v>0</v>
      </c>
      <c r="BU44" s="130">
        <f t="shared" si="84"/>
        <v>0</v>
      </c>
      <c r="BV44" s="130">
        <f t="shared" si="84"/>
        <v>0</v>
      </c>
      <c r="BW44" s="130">
        <f t="shared" si="84"/>
        <v>0</v>
      </c>
      <c r="BX44" s="130">
        <f t="shared" si="84"/>
        <v>0</v>
      </c>
      <c r="BY44" s="130">
        <f t="shared" si="84"/>
        <v>0</v>
      </c>
      <c r="BZ44" s="130">
        <f t="shared" si="84"/>
        <v>0</v>
      </c>
      <c r="CA44" s="8" t="s">
        <v>679</v>
      </c>
      <c r="CB44" s="12" t="s">
        <v>152</v>
      </c>
      <c r="CC44" s="367" t="s">
        <v>153</v>
      </c>
      <c r="CD44" s="367"/>
      <c r="CE44" s="367"/>
      <c r="CF44" s="367"/>
      <c r="CG44" s="367"/>
      <c r="CH44" s="370"/>
      <c r="CI44" s="130">
        <f aca="true" t="shared" si="85" ref="CI44:CP44">SUM(CI45,CI47,CI50)</f>
        <v>0</v>
      </c>
      <c r="CJ44" s="130">
        <f t="shared" si="85"/>
        <v>0</v>
      </c>
      <c r="CK44" s="130">
        <f t="shared" si="85"/>
        <v>0</v>
      </c>
      <c r="CL44" s="130">
        <f t="shared" si="85"/>
        <v>0</v>
      </c>
      <c r="CM44" s="130">
        <f t="shared" si="85"/>
        <v>0</v>
      </c>
      <c r="CN44" s="130">
        <f t="shared" si="85"/>
        <v>0</v>
      </c>
      <c r="CO44" s="130">
        <f>SUM(CO45,CO47,CO50)</f>
        <v>0</v>
      </c>
      <c r="CP44" s="130">
        <f t="shared" si="85"/>
        <v>0</v>
      </c>
      <c r="CQ44" s="8" t="s">
        <v>680</v>
      </c>
      <c r="CR44" s="12" t="s">
        <v>152</v>
      </c>
      <c r="CS44" s="367" t="s">
        <v>153</v>
      </c>
      <c r="CT44" s="367"/>
      <c r="CU44" s="367"/>
      <c r="CV44" s="367"/>
      <c r="CW44" s="367"/>
      <c r="CX44" s="370"/>
      <c r="CY44" s="130">
        <f aca="true" t="shared" si="86" ref="CY44:DF44">SUM(CY45,CY47,CY50)</f>
        <v>0</v>
      </c>
      <c r="CZ44" s="130">
        <f t="shared" si="86"/>
        <v>0</v>
      </c>
      <c r="DA44" s="130">
        <f t="shared" si="86"/>
        <v>0</v>
      </c>
      <c r="DB44" s="130">
        <f t="shared" si="86"/>
        <v>0</v>
      </c>
      <c r="DC44" s="130">
        <f t="shared" si="86"/>
        <v>0</v>
      </c>
      <c r="DD44" s="130">
        <f t="shared" si="86"/>
        <v>0</v>
      </c>
      <c r="DE44" s="130">
        <f t="shared" si="86"/>
        <v>0</v>
      </c>
      <c r="DF44" s="130">
        <f t="shared" si="86"/>
        <v>0</v>
      </c>
      <c r="DG44" s="8" t="s">
        <v>681</v>
      </c>
      <c r="DH44" s="12" t="s">
        <v>152</v>
      </c>
      <c r="DI44" s="367" t="s">
        <v>153</v>
      </c>
      <c r="DJ44" s="367"/>
      <c r="DK44" s="367"/>
      <c r="DL44" s="367"/>
      <c r="DM44" s="367"/>
      <c r="DN44" s="370"/>
      <c r="DO44" s="130">
        <f aca="true" t="shared" si="87" ref="DO44:DT44">SUM(DO45,DO47,DO50)</f>
        <v>0</v>
      </c>
      <c r="DP44" s="130">
        <f t="shared" si="87"/>
        <v>0</v>
      </c>
      <c r="DQ44" s="130">
        <f t="shared" si="87"/>
        <v>0</v>
      </c>
      <c r="DR44" s="130">
        <f t="shared" si="87"/>
        <v>0</v>
      </c>
      <c r="DS44" s="130">
        <f t="shared" si="87"/>
        <v>0</v>
      </c>
      <c r="DT44" s="130">
        <f t="shared" si="87"/>
        <v>1000000</v>
      </c>
      <c r="DU44" s="16">
        <f t="shared" si="16"/>
        <v>2134591</v>
      </c>
    </row>
    <row r="45" spans="1:125" s="59" customFormat="1" ht="15" customHeight="1" thickBot="1">
      <c r="A45" s="8" t="s">
        <v>157</v>
      </c>
      <c r="B45" s="60"/>
      <c r="C45" s="19" t="s">
        <v>155</v>
      </c>
      <c r="D45" s="35" t="s">
        <v>156</v>
      </c>
      <c r="E45" s="35"/>
      <c r="F45" s="35"/>
      <c r="G45" s="35"/>
      <c r="H45" s="35"/>
      <c r="I45" s="37">
        <f>SUM(I46)</f>
        <v>0</v>
      </c>
      <c r="J45" s="37"/>
      <c r="K45" s="37">
        <f aca="true" t="shared" si="88" ref="K45:P45">SUM(K46)</f>
        <v>0</v>
      </c>
      <c r="L45" s="37">
        <f t="shared" si="88"/>
        <v>0</v>
      </c>
      <c r="M45" s="37">
        <f t="shared" si="88"/>
        <v>0</v>
      </c>
      <c r="N45" s="37">
        <f t="shared" si="88"/>
        <v>0</v>
      </c>
      <c r="O45" s="37">
        <f t="shared" si="88"/>
        <v>0</v>
      </c>
      <c r="P45" s="137">
        <f t="shared" si="88"/>
        <v>0</v>
      </c>
      <c r="Q45" s="8" t="s">
        <v>682</v>
      </c>
      <c r="R45" s="60"/>
      <c r="S45" s="19" t="s">
        <v>155</v>
      </c>
      <c r="T45" s="35" t="s">
        <v>156</v>
      </c>
      <c r="U45" s="35"/>
      <c r="V45" s="35"/>
      <c r="W45" s="35"/>
      <c r="X45" s="145"/>
      <c r="Y45" s="137">
        <f aca="true" t="shared" si="89" ref="Y45:AE45">SUM(Y46)</f>
        <v>0</v>
      </c>
      <c r="Z45" s="137">
        <f t="shared" si="89"/>
        <v>0</v>
      </c>
      <c r="AA45" s="137">
        <f t="shared" si="89"/>
        <v>0</v>
      </c>
      <c r="AB45" s="137">
        <f t="shared" si="89"/>
        <v>0</v>
      </c>
      <c r="AC45" s="137">
        <f t="shared" si="89"/>
        <v>0</v>
      </c>
      <c r="AD45" s="137">
        <f t="shared" si="89"/>
        <v>0</v>
      </c>
      <c r="AE45" s="137">
        <f t="shared" si="89"/>
        <v>0</v>
      </c>
      <c r="AF45" s="8" t="s">
        <v>683</v>
      </c>
      <c r="AG45" s="60"/>
      <c r="AH45" s="19" t="s">
        <v>155</v>
      </c>
      <c r="AI45" s="35" t="s">
        <v>156</v>
      </c>
      <c r="AJ45" s="35"/>
      <c r="AK45" s="35"/>
      <c r="AL45" s="35"/>
      <c r="AM45" s="145"/>
      <c r="AN45" s="137">
        <f aca="true" t="shared" si="90" ref="AN45:AT45">SUM(AN46)</f>
        <v>0</v>
      </c>
      <c r="AO45" s="137">
        <f t="shared" si="90"/>
        <v>0</v>
      </c>
      <c r="AP45" s="137">
        <f t="shared" si="90"/>
        <v>0</v>
      </c>
      <c r="AQ45" s="137">
        <f t="shared" si="90"/>
        <v>0</v>
      </c>
      <c r="AR45" s="137">
        <f t="shared" si="90"/>
        <v>0</v>
      </c>
      <c r="AS45" s="137">
        <f t="shared" si="90"/>
        <v>0</v>
      </c>
      <c r="AT45" s="137">
        <f t="shared" si="90"/>
        <v>0</v>
      </c>
      <c r="AU45" s="8" t="s">
        <v>684</v>
      </c>
      <c r="AV45" s="60"/>
      <c r="AW45" s="19" t="s">
        <v>155</v>
      </c>
      <c r="AX45" s="35" t="s">
        <v>156</v>
      </c>
      <c r="AY45" s="35"/>
      <c r="AZ45" s="35"/>
      <c r="BA45" s="35"/>
      <c r="BB45" s="145"/>
      <c r="BC45" s="137">
        <f aca="true" t="shared" si="91" ref="BC45:BK45">SUM(BC46)</f>
        <v>0</v>
      </c>
      <c r="BD45" s="137">
        <f t="shared" si="91"/>
        <v>0</v>
      </c>
      <c r="BE45" s="137">
        <f t="shared" si="91"/>
        <v>0</v>
      </c>
      <c r="BF45" s="137">
        <f t="shared" si="91"/>
        <v>0</v>
      </c>
      <c r="BG45" s="137">
        <f t="shared" si="91"/>
        <v>0</v>
      </c>
      <c r="BH45" s="137">
        <f t="shared" si="91"/>
        <v>0</v>
      </c>
      <c r="BI45" s="137">
        <f t="shared" si="91"/>
        <v>0</v>
      </c>
      <c r="BJ45" s="137">
        <f t="shared" si="91"/>
        <v>0</v>
      </c>
      <c r="BK45" s="137">
        <f t="shared" si="91"/>
        <v>0</v>
      </c>
      <c r="BL45" s="8" t="s">
        <v>685</v>
      </c>
      <c r="BM45" s="60"/>
      <c r="BN45" s="19" t="s">
        <v>155</v>
      </c>
      <c r="BO45" s="35" t="s">
        <v>156</v>
      </c>
      <c r="BP45" s="35"/>
      <c r="BQ45" s="35"/>
      <c r="BR45" s="35"/>
      <c r="BS45" s="145"/>
      <c r="BT45" s="137">
        <f aca="true" t="shared" si="92" ref="BT45:BZ45">SUM(BT46)</f>
        <v>0</v>
      </c>
      <c r="BU45" s="137">
        <f t="shared" si="92"/>
        <v>0</v>
      </c>
      <c r="BV45" s="137">
        <f t="shared" si="92"/>
        <v>0</v>
      </c>
      <c r="BW45" s="137">
        <f t="shared" si="92"/>
        <v>0</v>
      </c>
      <c r="BX45" s="137">
        <f t="shared" si="92"/>
        <v>0</v>
      </c>
      <c r="BY45" s="137">
        <f t="shared" si="92"/>
        <v>0</v>
      </c>
      <c r="BZ45" s="137">
        <f t="shared" si="92"/>
        <v>0</v>
      </c>
      <c r="CA45" s="8" t="s">
        <v>686</v>
      </c>
      <c r="CB45" s="60"/>
      <c r="CC45" s="19" t="s">
        <v>155</v>
      </c>
      <c r="CD45" s="35" t="s">
        <v>156</v>
      </c>
      <c r="CE45" s="35"/>
      <c r="CF45" s="35"/>
      <c r="CG45" s="35"/>
      <c r="CH45" s="145"/>
      <c r="CI45" s="137">
        <f aca="true" t="shared" si="93" ref="CI45:CP45">SUM(CI46)</f>
        <v>0</v>
      </c>
      <c r="CJ45" s="137">
        <f t="shared" si="93"/>
        <v>0</v>
      </c>
      <c r="CK45" s="137">
        <f t="shared" si="93"/>
        <v>0</v>
      </c>
      <c r="CL45" s="137">
        <f t="shared" si="93"/>
        <v>0</v>
      </c>
      <c r="CM45" s="137">
        <f t="shared" si="93"/>
        <v>0</v>
      </c>
      <c r="CN45" s="137">
        <f t="shared" si="93"/>
        <v>0</v>
      </c>
      <c r="CO45" s="137">
        <f t="shared" si="93"/>
        <v>0</v>
      </c>
      <c r="CP45" s="137">
        <f t="shared" si="93"/>
        <v>0</v>
      </c>
      <c r="CQ45" s="8" t="s">
        <v>687</v>
      </c>
      <c r="CR45" s="60"/>
      <c r="CS45" s="19" t="s">
        <v>155</v>
      </c>
      <c r="CT45" s="35" t="s">
        <v>156</v>
      </c>
      <c r="CU45" s="35"/>
      <c r="CV45" s="35"/>
      <c r="CW45" s="35"/>
      <c r="CX45" s="145"/>
      <c r="CY45" s="137">
        <f aca="true" t="shared" si="94" ref="CY45:DF45">SUM(CY46)</f>
        <v>0</v>
      </c>
      <c r="CZ45" s="137">
        <f t="shared" si="94"/>
        <v>0</v>
      </c>
      <c r="DA45" s="137">
        <f t="shared" si="94"/>
        <v>0</v>
      </c>
      <c r="DB45" s="137">
        <f t="shared" si="94"/>
        <v>0</v>
      </c>
      <c r="DC45" s="137">
        <f t="shared" si="94"/>
        <v>0</v>
      </c>
      <c r="DD45" s="137">
        <f t="shared" si="94"/>
        <v>0</v>
      </c>
      <c r="DE45" s="137">
        <f t="shared" si="94"/>
        <v>0</v>
      </c>
      <c r="DF45" s="137">
        <f t="shared" si="94"/>
        <v>0</v>
      </c>
      <c r="DG45" s="8" t="s">
        <v>688</v>
      </c>
      <c r="DH45" s="60"/>
      <c r="DI45" s="19" t="s">
        <v>155</v>
      </c>
      <c r="DJ45" s="35" t="s">
        <v>156</v>
      </c>
      <c r="DK45" s="35"/>
      <c r="DL45" s="35"/>
      <c r="DM45" s="35"/>
      <c r="DN45" s="145"/>
      <c r="DO45" s="137">
        <f aca="true" t="shared" si="95" ref="DO45:DT45">SUM(DO46)</f>
        <v>0</v>
      </c>
      <c r="DP45" s="137">
        <f t="shared" si="95"/>
        <v>0</v>
      </c>
      <c r="DQ45" s="137">
        <f t="shared" si="95"/>
        <v>0</v>
      </c>
      <c r="DR45" s="137">
        <f t="shared" si="95"/>
        <v>0</v>
      </c>
      <c r="DS45" s="137">
        <f t="shared" si="95"/>
        <v>0</v>
      </c>
      <c r="DT45" s="137">
        <f t="shared" si="95"/>
        <v>1000000</v>
      </c>
      <c r="DU45" s="38">
        <f t="shared" si="16"/>
        <v>1000000</v>
      </c>
    </row>
    <row r="46" spans="1:125" s="29" customFormat="1" ht="15" customHeight="1" thickBot="1">
      <c r="A46" s="8" t="s">
        <v>159</v>
      </c>
      <c r="B46" s="24"/>
      <c r="C46" s="26"/>
      <c r="D46" s="30" t="s">
        <v>158</v>
      </c>
      <c r="E46" s="33" t="s">
        <v>156</v>
      </c>
      <c r="F46" s="33"/>
      <c r="G46" s="33"/>
      <c r="H46" s="33"/>
      <c r="I46" s="27">
        <f>'[2]2. melléklet_I_mód'!I46+'[2]Javaslat_II'!L47</f>
        <v>0</v>
      </c>
      <c r="J46" s="27"/>
      <c r="K46" s="27"/>
      <c r="L46" s="27"/>
      <c r="M46" s="27"/>
      <c r="N46" s="27"/>
      <c r="O46" s="27"/>
      <c r="P46" s="134"/>
      <c r="Q46" s="8" t="s">
        <v>689</v>
      </c>
      <c r="R46" s="24"/>
      <c r="S46" s="26"/>
      <c r="T46" s="30" t="s">
        <v>158</v>
      </c>
      <c r="U46" s="33" t="s">
        <v>156</v>
      </c>
      <c r="V46" s="33"/>
      <c r="W46" s="33"/>
      <c r="X46" s="136"/>
      <c r="Y46" s="134"/>
      <c r="Z46" s="134"/>
      <c r="AA46" s="134"/>
      <c r="AB46" s="134"/>
      <c r="AC46" s="134"/>
      <c r="AD46" s="134"/>
      <c r="AE46" s="134"/>
      <c r="AF46" s="8" t="s">
        <v>690</v>
      </c>
      <c r="AG46" s="24"/>
      <c r="AH46" s="26"/>
      <c r="AI46" s="30" t="s">
        <v>158</v>
      </c>
      <c r="AJ46" s="33" t="s">
        <v>156</v>
      </c>
      <c r="AK46" s="33"/>
      <c r="AL46" s="33"/>
      <c r="AM46" s="136"/>
      <c r="AN46" s="134"/>
      <c r="AO46" s="134"/>
      <c r="AP46" s="134"/>
      <c r="AQ46" s="134"/>
      <c r="AR46" s="134"/>
      <c r="AS46" s="134"/>
      <c r="AT46" s="134"/>
      <c r="AU46" s="8" t="s">
        <v>691</v>
      </c>
      <c r="AV46" s="24"/>
      <c r="AW46" s="26"/>
      <c r="AX46" s="30" t="s">
        <v>158</v>
      </c>
      <c r="AY46" s="33" t="s">
        <v>156</v>
      </c>
      <c r="AZ46" s="33"/>
      <c r="BA46" s="33"/>
      <c r="BB46" s="136"/>
      <c r="BC46" s="134"/>
      <c r="BD46" s="134"/>
      <c r="BE46" s="134"/>
      <c r="BF46" s="134"/>
      <c r="BG46" s="134"/>
      <c r="BH46" s="134"/>
      <c r="BI46" s="134"/>
      <c r="BJ46" s="134"/>
      <c r="BK46" s="134"/>
      <c r="BL46" s="8" t="s">
        <v>692</v>
      </c>
      <c r="BM46" s="24"/>
      <c r="BN46" s="26"/>
      <c r="BO46" s="30" t="s">
        <v>158</v>
      </c>
      <c r="BP46" s="33" t="s">
        <v>156</v>
      </c>
      <c r="BQ46" s="33"/>
      <c r="BR46" s="33"/>
      <c r="BS46" s="136"/>
      <c r="BT46" s="134"/>
      <c r="BU46" s="134"/>
      <c r="BV46" s="134"/>
      <c r="BW46" s="134"/>
      <c r="BX46" s="134"/>
      <c r="BY46" s="134"/>
      <c r="BZ46" s="134"/>
      <c r="CA46" s="8" t="s">
        <v>693</v>
      </c>
      <c r="CB46" s="24"/>
      <c r="CC46" s="26"/>
      <c r="CD46" s="30" t="s">
        <v>158</v>
      </c>
      <c r="CE46" s="33" t="s">
        <v>156</v>
      </c>
      <c r="CF46" s="33"/>
      <c r="CG46" s="33"/>
      <c r="CH46" s="136"/>
      <c r="CI46" s="134"/>
      <c r="CJ46" s="134"/>
      <c r="CK46" s="134"/>
      <c r="CL46" s="134"/>
      <c r="CM46" s="134"/>
      <c r="CN46" s="134"/>
      <c r="CO46" s="134"/>
      <c r="CP46" s="134"/>
      <c r="CQ46" s="8" t="s">
        <v>694</v>
      </c>
      <c r="CR46" s="24"/>
      <c r="CS46" s="26"/>
      <c r="CT46" s="30" t="s">
        <v>158</v>
      </c>
      <c r="CU46" s="33" t="s">
        <v>156</v>
      </c>
      <c r="CV46" s="33"/>
      <c r="CW46" s="33"/>
      <c r="CX46" s="136"/>
      <c r="CY46" s="134"/>
      <c r="CZ46" s="134"/>
      <c r="DA46" s="134"/>
      <c r="DB46" s="134"/>
      <c r="DC46" s="134"/>
      <c r="DD46" s="134"/>
      <c r="DE46" s="134"/>
      <c r="DF46" s="134"/>
      <c r="DG46" s="8" t="s">
        <v>695</v>
      </c>
      <c r="DH46" s="24"/>
      <c r="DI46" s="26"/>
      <c r="DJ46" s="30" t="s">
        <v>158</v>
      </c>
      <c r="DK46" s="33" t="s">
        <v>156</v>
      </c>
      <c r="DL46" s="33"/>
      <c r="DM46" s="33"/>
      <c r="DN46" s="136"/>
      <c r="DO46" s="134"/>
      <c r="DP46" s="134"/>
      <c r="DQ46" s="134"/>
      <c r="DR46" s="134"/>
      <c r="DS46" s="134"/>
      <c r="DT46" s="134">
        <f>'[2]Javaslat_II'!L120</f>
        <v>1000000</v>
      </c>
      <c r="DU46" s="28">
        <f t="shared" si="16"/>
        <v>1000000</v>
      </c>
    </row>
    <row r="47" spans="1:125" s="17" customFormat="1" ht="15" customHeight="1" thickBot="1">
      <c r="A47" s="8" t="s">
        <v>162</v>
      </c>
      <c r="B47" s="18"/>
      <c r="C47" s="19" t="s">
        <v>160</v>
      </c>
      <c r="D47" s="35" t="s">
        <v>161</v>
      </c>
      <c r="E47" s="35"/>
      <c r="F47" s="35"/>
      <c r="G47" s="35"/>
      <c r="H47" s="21"/>
      <c r="I47" s="37">
        <f>SUM(I48:I49)</f>
        <v>0</v>
      </c>
      <c r="J47" s="37"/>
      <c r="K47" s="37">
        <f aca="true" t="shared" si="96" ref="K47:P47">SUM(K48:K49)</f>
        <v>0</v>
      </c>
      <c r="L47" s="37">
        <f t="shared" si="96"/>
        <v>0</v>
      </c>
      <c r="M47" s="37">
        <f t="shared" si="96"/>
        <v>0</v>
      </c>
      <c r="N47" s="37">
        <f t="shared" si="96"/>
        <v>0</v>
      </c>
      <c r="O47" s="37">
        <f t="shared" si="96"/>
        <v>0</v>
      </c>
      <c r="P47" s="137">
        <f t="shared" si="96"/>
        <v>0</v>
      </c>
      <c r="Q47" s="8" t="s">
        <v>696</v>
      </c>
      <c r="R47" s="18"/>
      <c r="S47" s="19" t="s">
        <v>160</v>
      </c>
      <c r="T47" s="35" t="s">
        <v>161</v>
      </c>
      <c r="U47" s="35"/>
      <c r="V47" s="35"/>
      <c r="W47" s="35"/>
      <c r="X47" s="133"/>
      <c r="Y47" s="137">
        <f aca="true" t="shared" si="97" ref="Y47:AE47">SUM(Y48:Y49)</f>
        <v>1134591</v>
      </c>
      <c r="Z47" s="137">
        <f t="shared" si="97"/>
        <v>0</v>
      </c>
      <c r="AA47" s="137">
        <f t="shared" si="97"/>
        <v>0</v>
      </c>
      <c r="AB47" s="137">
        <f t="shared" si="97"/>
        <v>0</v>
      </c>
      <c r="AC47" s="137">
        <f t="shared" si="97"/>
        <v>0</v>
      </c>
      <c r="AD47" s="137">
        <f t="shared" si="97"/>
        <v>0</v>
      </c>
      <c r="AE47" s="137">
        <f t="shared" si="97"/>
        <v>0</v>
      </c>
      <c r="AF47" s="8" t="s">
        <v>697</v>
      </c>
      <c r="AG47" s="18"/>
      <c r="AH47" s="19" t="s">
        <v>160</v>
      </c>
      <c r="AI47" s="35" t="s">
        <v>161</v>
      </c>
      <c r="AJ47" s="35"/>
      <c r="AK47" s="35"/>
      <c r="AL47" s="35"/>
      <c r="AM47" s="133"/>
      <c r="AN47" s="137">
        <f aca="true" t="shared" si="98" ref="AN47:AT47">SUM(AN48:AN49)</f>
        <v>0</v>
      </c>
      <c r="AO47" s="137">
        <f t="shared" si="98"/>
        <v>0</v>
      </c>
      <c r="AP47" s="137">
        <f t="shared" si="98"/>
        <v>0</v>
      </c>
      <c r="AQ47" s="137">
        <f t="shared" si="98"/>
        <v>0</v>
      </c>
      <c r="AR47" s="137">
        <f t="shared" si="98"/>
        <v>0</v>
      </c>
      <c r="AS47" s="137">
        <f t="shared" si="98"/>
        <v>0</v>
      </c>
      <c r="AT47" s="137">
        <f t="shared" si="98"/>
        <v>0</v>
      </c>
      <c r="AU47" s="8" t="s">
        <v>698</v>
      </c>
      <c r="AV47" s="18"/>
      <c r="AW47" s="19" t="s">
        <v>160</v>
      </c>
      <c r="AX47" s="35" t="s">
        <v>161</v>
      </c>
      <c r="AY47" s="35"/>
      <c r="AZ47" s="35"/>
      <c r="BA47" s="35"/>
      <c r="BB47" s="133"/>
      <c r="BC47" s="137">
        <f aca="true" t="shared" si="99" ref="BC47:BK47">SUM(BC48:BC49)</f>
        <v>0</v>
      </c>
      <c r="BD47" s="137">
        <f t="shared" si="99"/>
        <v>0</v>
      </c>
      <c r="BE47" s="137">
        <f t="shared" si="99"/>
        <v>0</v>
      </c>
      <c r="BF47" s="137">
        <f t="shared" si="99"/>
        <v>0</v>
      </c>
      <c r="BG47" s="137">
        <f>SUM(BG48:BG49)</f>
        <v>0</v>
      </c>
      <c r="BH47" s="137">
        <f>SUM(BH48:BH49)</f>
        <v>0</v>
      </c>
      <c r="BI47" s="137">
        <f t="shared" si="99"/>
        <v>0</v>
      </c>
      <c r="BJ47" s="137">
        <f t="shared" si="99"/>
        <v>0</v>
      </c>
      <c r="BK47" s="137">
        <f t="shared" si="99"/>
        <v>0</v>
      </c>
      <c r="BL47" s="8" t="s">
        <v>699</v>
      </c>
      <c r="BM47" s="18"/>
      <c r="BN47" s="19" t="s">
        <v>160</v>
      </c>
      <c r="BO47" s="35" t="s">
        <v>161</v>
      </c>
      <c r="BP47" s="35"/>
      <c r="BQ47" s="35"/>
      <c r="BR47" s="35"/>
      <c r="BS47" s="133"/>
      <c r="BT47" s="137">
        <f aca="true" t="shared" si="100" ref="BT47:BZ47">SUM(BT48:BT49)</f>
        <v>0</v>
      </c>
      <c r="BU47" s="137">
        <f t="shared" si="100"/>
        <v>0</v>
      </c>
      <c r="BV47" s="137">
        <f t="shared" si="100"/>
        <v>0</v>
      </c>
      <c r="BW47" s="137">
        <f t="shared" si="100"/>
        <v>0</v>
      </c>
      <c r="BX47" s="137">
        <f t="shared" si="100"/>
        <v>0</v>
      </c>
      <c r="BY47" s="137">
        <f t="shared" si="100"/>
        <v>0</v>
      </c>
      <c r="BZ47" s="137">
        <f t="shared" si="100"/>
        <v>0</v>
      </c>
      <c r="CA47" s="8" t="s">
        <v>700</v>
      </c>
      <c r="CB47" s="18"/>
      <c r="CC47" s="19" t="s">
        <v>160</v>
      </c>
      <c r="CD47" s="35" t="s">
        <v>161</v>
      </c>
      <c r="CE47" s="35"/>
      <c r="CF47" s="35"/>
      <c r="CG47" s="35"/>
      <c r="CH47" s="133"/>
      <c r="CI47" s="137">
        <f aca="true" t="shared" si="101" ref="CI47:CP47">SUM(CI48:CI49)</f>
        <v>0</v>
      </c>
      <c r="CJ47" s="137">
        <f t="shared" si="101"/>
        <v>0</v>
      </c>
      <c r="CK47" s="137">
        <f t="shared" si="101"/>
        <v>0</v>
      </c>
      <c r="CL47" s="137">
        <f t="shared" si="101"/>
        <v>0</v>
      </c>
      <c r="CM47" s="137">
        <f t="shared" si="101"/>
        <v>0</v>
      </c>
      <c r="CN47" s="137">
        <f t="shared" si="101"/>
        <v>0</v>
      </c>
      <c r="CO47" s="137">
        <f>SUM(CO48:CO49)</f>
        <v>0</v>
      </c>
      <c r="CP47" s="137">
        <f t="shared" si="101"/>
        <v>0</v>
      </c>
      <c r="CQ47" s="8" t="s">
        <v>701</v>
      </c>
      <c r="CR47" s="18"/>
      <c r="CS47" s="19" t="s">
        <v>160</v>
      </c>
      <c r="CT47" s="35" t="s">
        <v>161</v>
      </c>
      <c r="CU47" s="35"/>
      <c r="CV47" s="35"/>
      <c r="CW47" s="35"/>
      <c r="CX47" s="133"/>
      <c r="CY47" s="137">
        <f aca="true" t="shared" si="102" ref="CY47:DF47">SUM(CY48:CY49)</f>
        <v>0</v>
      </c>
      <c r="CZ47" s="137">
        <f t="shared" si="102"/>
        <v>0</v>
      </c>
      <c r="DA47" s="137">
        <f t="shared" si="102"/>
        <v>0</v>
      </c>
      <c r="DB47" s="137">
        <f t="shared" si="102"/>
        <v>0</v>
      </c>
      <c r="DC47" s="137">
        <f t="shared" si="102"/>
        <v>0</v>
      </c>
      <c r="DD47" s="137">
        <f t="shared" si="102"/>
        <v>0</v>
      </c>
      <c r="DE47" s="137">
        <f t="shared" si="102"/>
        <v>0</v>
      </c>
      <c r="DF47" s="137">
        <f t="shared" si="102"/>
        <v>0</v>
      </c>
      <c r="DG47" s="8" t="s">
        <v>702</v>
      </c>
      <c r="DH47" s="18"/>
      <c r="DI47" s="19" t="s">
        <v>160</v>
      </c>
      <c r="DJ47" s="35" t="s">
        <v>161</v>
      </c>
      <c r="DK47" s="35"/>
      <c r="DL47" s="35"/>
      <c r="DM47" s="35"/>
      <c r="DN47" s="133"/>
      <c r="DO47" s="137">
        <f aca="true" t="shared" si="103" ref="DO47:DT47">SUM(DO48:DO49)</f>
        <v>0</v>
      </c>
      <c r="DP47" s="137">
        <f t="shared" si="103"/>
        <v>0</v>
      </c>
      <c r="DQ47" s="137">
        <f t="shared" si="103"/>
        <v>0</v>
      </c>
      <c r="DR47" s="137">
        <f t="shared" si="103"/>
        <v>0</v>
      </c>
      <c r="DS47" s="137">
        <f t="shared" si="103"/>
        <v>0</v>
      </c>
      <c r="DT47" s="137">
        <f t="shared" si="103"/>
        <v>0</v>
      </c>
      <c r="DU47" s="38">
        <f t="shared" si="16"/>
        <v>1134591</v>
      </c>
    </row>
    <row r="48" spans="1:125" s="50" customFormat="1" ht="15" customHeight="1" thickBot="1">
      <c r="A48" s="8" t="s">
        <v>165</v>
      </c>
      <c r="B48" s="46"/>
      <c r="C48" s="26"/>
      <c r="D48" s="26" t="s">
        <v>163</v>
      </c>
      <c r="E48" s="45" t="s">
        <v>164</v>
      </c>
      <c r="F48" s="45"/>
      <c r="G48" s="45"/>
      <c r="H48" s="49"/>
      <c r="I48" s="55"/>
      <c r="J48" s="55"/>
      <c r="K48" s="55"/>
      <c r="L48" s="55"/>
      <c r="M48" s="55"/>
      <c r="N48" s="55"/>
      <c r="O48" s="55"/>
      <c r="P48" s="143"/>
      <c r="Q48" s="8" t="s">
        <v>703</v>
      </c>
      <c r="R48" s="46"/>
      <c r="S48" s="26"/>
      <c r="T48" s="26" t="s">
        <v>163</v>
      </c>
      <c r="U48" s="45" t="s">
        <v>164</v>
      </c>
      <c r="V48" s="45"/>
      <c r="W48" s="45"/>
      <c r="X48" s="141"/>
      <c r="Y48" s="143">
        <f>'[2]2. melléklet'!Y48+'[2]Javaslat_I'!L23</f>
        <v>329754</v>
      </c>
      <c r="Z48" s="143"/>
      <c r="AA48" s="143"/>
      <c r="AB48" s="143"/>
      <c r="AC48" s="143"/>
      <c r="AD48" s="143"/>
      <c r="AE48" s="143"/>
      <c r="AF48" s="8" t="s">
        <v>704</v>
      </c>
      <c r="AG48" s="46"/>
      <c r="AH48" s="26"/>
      <c r="AI48" s="26" t="s">
        <v>163</v>
      </c>
      <c r="AJ48" s="45" t="s">
        <v>164</v>
      </c>
      <c r="AK48" s="45"/>
      <c r="AL48" s="45"/>
      <c r="AM48" s="141"/>
      <c r="AN48" s="143"/>
      <c r="AO48" s="143"/>
      <c r="AP48" s="143"/>
      <c r="AQ48" s="143"/>
      <c r="AR48" s="143"/>
      <c r="AS48" s="143"/>
      <c r="AT48" s="143"/>
      <c r="AU48" s="8" t="s">
        <v>705</v>
      </c>
      <c r="AV48" s="46"/>
      <c r="AW48" s="26"/>
      <c r="AX48" s="26" t="s">
        <v>163</v>
      </c>
      <c r="AY48" s="45" t="s">
        <v>164</v>
      </c>
      <c r="AZ48" s="45"/>
      <c r="BA48" s="45"/>
      <c r="BB48" s="141"/>
      <c r="BC48" s="143"/>
      <c r="BD48" s="143"/>
      <c r="BE48" s="143"/>
      <c r="BF48" s="143"/>
      <c r="BG48" s="143"/>
      <c r="BH48" s="143"/>
      <c r="BI48" s="143"/>
      <c r="BJ48" s="143"/>
      <c r="BK48" s="143"/>
      <c r="BL48" s="8" t="s">
        <v>706</v>
      </c>
      <c r="BM48" s="46"/>
      <c r="BN48" s="26"/>
      <c r="BO48" s="26" t="s">
        <v>163</v>
      </c>
      <c r="BP48" s="45" t="s">
        <v>164</v>
      </c>
      <c r="BQ48" s="45"/>
      <c r="BR48" s="45"/>
      <c r="BS48" s="141"/>
      <c r="BT48" s="143"/>
      <c r="BU48" s="143"/>
      <c r="BV48" s="143"/>
      <c r="BW48" s="143"/>
      <c r="BX48" s="143"/>
      <c r="BY48" s="143"/>
      <c r="BZ48" s="143"/>
      <c r="CA48" s="8" t="s">
        <v>707</v>
      </c>
      <c r="CB48" s="46"/>
      <c r="CC48" s="26"/>
      <c r="CD48" s="26" t="s">
        <v>163</v>
      </c>
      <c r="CE48" s="45" t="s">
        <v>164</v>
      </c>
      <c r="CF48" s="45"/>
      <c r="CG48" s="45"/>
      <c r="CH48" s="141"/>
      <c r="CI48" s="143"/>
      <c r="CJ48" s="143"/>
      <c r="CK48" s="143"/>
      <c r="CL48" s="143"/>
      <c r="CM48" s="143"/>
      <c r="CN48" s="143"/>
      <c r="CO48" s="143"/>
      <c r="CP48" s="143"/>
      <c r="CQ48" s="8" t="s">
        <v>708</v>
      </c>
      <c r="CR48" s="46"/>
      <c r="CS48" s="26"/>
      <c r="CT48" s="26" t="s">
        <v>163</v>
      </c>
      <c r="CU48" s="45" t="s">
        <v>164</v>
      </c>
      <c r="CV48" s="45"/>
      <c r="CW48" s="45"/>
      <c r="CX48" s="141"/>
      <c r="CY48" s="143"/>
      <c r="CZ48" s="143"/>
      <c r="DA48" s="143"/>
      <c r="DB48" s="143"/>
      <c r="DC48" s="143"/>
      <c r="DD48" s="143"/>
      <c r="DE48" s="143"/>
      <c r="DF48" s="143"/>
      <c r="DG48" s="8" t="s">
        <v>709</v>
      </c>
      <c r="DH48" s="46"/>
      <c r="DI48" s="26"/>
      <c r="DJ48" s="26" t="s">
        <v>163</v>
      </c>
      <c r="DK48" s="45" t="s">
        <v>164</v>
      </c>
      <c r="DL48" s="45"/>
      <c r="DM48" s="45"/>
      <c r="DN48" s="141"/>
      <c r="DO48" s="143"/>
      <c r="DP48" s="143"/>
      <c r="DQ48" s="143"/>
      <c r="DR48" s="143"/>
      <c r="DS48" s="143"/>
      <c r="DT48" s="143"/>
      <c r="DU48" s="56">
        <f t="shared" si="16"/>
        <v>329754</v>
      </c>
    </row>
    <row r="49" spans="1:125" s="50" customFormat="1" ht="15" customHeight="1" thickBot="1">
      <c r="A49" s="8" t="s">
        <v>168</v>
      </c>
      <c r="B49" s="46"/>
      <c r="C49" s="26"/>
      <c r="D49" s="26" t="s">
        <v>166</v>
      </c>
      <c r="E49" s="45" t="s">
        <v>167</v>
      </c>
      <c r="F49" s="45"/>
      <c r="G49" s="45"/>
      <c r="H49" s="49"/>
      <c r="I49" s="55"/>
      <c r="J49" s="55"/>
      <c r="K49" s="55"/>
      <c r="L49" s="55"/>
      <c r="M49" s="55"/>
      <c r="N49" s="55"/>
      <c r="O49" s="55"/>
      <c r="P49" s="143"/>
      <c r="Q49" s="8" t="s">
        <v>710</v>
      </c>
      <c r="R49" s="46"/>
      <c r="S49" s="26"/>
      <c r="T49" s="26" t="s">
        <v>166</v>
      </c>
      <c r="U49" s="45" t="s">
        <v>167</v>
      </c>
      <c r="V49" s="45"/>
      <c r="W49" s="45"/>
      <c r="X49" s="141"/>
      <c r="Y49" s="143">
        <v>804837</v>
      </c>
      <c r="Z49" s="143"/>
      <c r="AA49" s="143"/>
      <c r="AB49" s="143"/>
      <c r="AC49" s="143"/>
      <c r="AD49" s="143"/>
      <c r="AE49" s="143"/>
      <c r="AF49" s="8" t="s">
        <v>711</v>
      </c>
      <c r="AG49" s="46"/>
      <c r="AH49" s="26"/>
      <c r="AI49" s="26" t="s">
        <v>166</v>
      </c>
      <c r="AJ49" s="45" t="s">
        <v>167</v>
      </c>
      <c r="AK49" s="45"/>
      <c r="AL49" s="45"/>
      <c r="AM49" s="141"/>
      <c r="AN49" s="143"/>
      <c r="AO49" s="143"/>
      <c r="AP49" s="143"/>
      <c r="AQ49" s="143"/>
      <c r="AR49" s="143"/>
      <c r="AS49" s="143"/>
      <c r="AT49" s="143"/>
      <c r="AU49" s="8" t="s">
        <v>712</v>
      </c>
      <c r="AV49" s="46"/>
      <c r="AW49" s="26"/>
      <c r="AX49" s="26" t="s">
        <v>166</v>
      </c>
      <c r="AY49" s="45" t="s">
        <v>167</v>
      </c>
      <c r="AZ49" s="45"/>
      <c r="BA49" s="45"/>
      <c r="BB49" s="141"/>
      <c r="BC49" s="143"/>
      <c r="BD49" s="143"/>
      <c r="BE49" s="143"/>
      <c r="BF49" s="143"/>
      <c r="BG49" s="143"/>
      <c r="BH49" s="143"/>
      <c r="BI49" s="143"/>
      <c r="BJ49" s="143"/>
      <c r="BK49" s="143"/>
      <c r="BL49" s="8" t="s">
        <v>713</v>
      </c>
      <c r="BM49" s="46"/>
      <c r="BN49" s="26"/>
      <c r="BO49" s="26" t="s">
        <v>166</v>
      </c>
      <c r="BP49" s="45" t="s">
        <v>167</v>
      </c>
      <c r="BQ49" s="45"/>
      <c r="BR49" s="45"/>
      <c r="BS49" s="141"/>
      <c r="BT49" s="143"/>
      <c r="BU49" s="143"/>
      <c r="BV49" s="143"/>
      <c r="BW49" s="143"/>
      <c r="BX49" s="143"/>
      <c r="BY49" s="143"/>
      <c r="BZ49" s="143"/>
      <c r="CA49" s="8" t="s">
        <v>714</v>
      </c>
      <c r="CB49" s="46"/>
      <c r="CC49" s="26"/>
      <c r="CD49" s="26" t="s">
        <v>166</v>
      </c>
      <c r="CE49" s="45" t="s">
        <v>167</v>
      </c>
      <c r="CF49" s="45"/>
      <c r="CG49" s="45"/>
      <c r="CH49" s="141"/>
      <c r="CI49" s="143"/>
      <c r="CJ49" s="143"/>
      <c r="CK49" s="143"/>
      <c r="CL49" s="143"/>
      <c r="CM49" s="143"/>
      <c r="CN49" s="143"/>
      <c r="CO49" s="143"/>
      <c r="CP49" s="143"/>
      <c r="CQ49" s="8" t="s">
        <v>715</v>
      </c>
      <c r="CR49" s="46"/>
      <c r="CS49" s="26"/>
      <c r="CT49" s="26" t="s">
        <v>166</v>
      </c>
      <c r="CU49" s="45" t="s">
        <v>167</v>
      </c>
      <c r="CV49" s="45"/>
      <c r="CW49" s="45"/>
      <c r="CX49" s="141"/>
      <c r="CY49" s="143"/>
      <c r="CZ49" s="143"/>
      <c r="DA49" s="143"/>
      <c r="DB49" s="143"/>
      <c r="DC49" s="143"/>
      <c r="DD49" s="143"/>
      <c r="DE49" s="143"/>
      <c r="DF49" s="143"/>
      <c r="DG49" s="8" t="s">
        <v>716</v>
      </c>
      <c r="DH49" s="46"/>
      <c r="DI49" s="26"/>
      <c r="DJ49" s="26" t="s">
        <v>166</v>
      </c>
      <c r="DK49" s="45" t="s">
        <v>167</v>
      </c>
      <c r="DL49" s="45"/>
      <c r="DM49" s="45"/>
      <c r="DN49" s="141"/>
      <c r="DO49" s="143"/>
      <c r="DP49" s="143"/>
      <c r="DQ49" s="143"/>
      <c r="DR49" s="143"/>
      <c r="DS49" s="143"/>
      <c r="DT49" s="143"/>
      <c r="DU49" s="56">
        <f t="shared" si="16"/>
        <v>804837</v>
      </c>
    </row>
    <row r="50" spans="1:125" s="17" customFormat="1" ht="15" customHeight="1" thickBot="1">
      <c r="A50" s="8" t="s">
        <v>171</v>
      </c>
      <c r="B50" s="61"/>
      <c r="C50" s="62" t="s">
        <v>169</v>
      </c>
      <c r="D50" s="63" t="s">
        <v>170</v>
      </c>
      <c r="E50" s="64"/>
      <c r="F50" s="64"/>
      <c r="G50" s="64"/>
      <c r="H50" s="64"/>
      <c r="I50" s="65"/>
      <c r="J50" s="65"/>
      <c r="K50" s="65"/>
      <c r="L50" s="65"/>
      <c r="M50" s="65"/>
      <c r="N50" s="65"/>
      <c r="O50" s="65"/>
      <c r="P50" s="146"/>
      <c r="Q50" s="8" t="s">
        <v>717</v>
      </c>
      <c r="R50" s="61"/>
      <c r="S50" s="62" t="s">
        <v>169</v>
      </c>
      <c r="T50" s="63" t="s">
        <v>170</v>
      </c>
      <c r="U50" s="64"/>
      <c r="V50" s="64"/>
      <c r="W50" s="64"/>
      <c r="X50" s="147"/>
      <c r="Y50" s="146"/>
      <c r="Z50" s="146"/>
      <c r="AA50" s="146"/>
      <c r="AB50" s="146"/>
      <c r="AC50" s="146"/>
      <c r="AD50" s="146"/>
      <c r="AE50" s="146"/>
      <c r="AF50" s="8" t="s">
        <v>718</v>
      </c>
      <c r="AG50" s="61"/>
      <c r="AH50" s="62" t="s">
        <v>169</v>
      </c>
      <c r="AI50" s="63" t="s">
        <v>170</v>
      </c>
      <c r="AJ50" s="64"/>
      <c r="AK50" s="64"/>
      <c r="AL50" s="64"/>
      <c r="AM50" s="147"/>
      <c r="AN50" s="146"/>
      <c r="AO50" s="146"/>
      <c r="AP50" s="146"/>
      <c r="AQ50" s="146"/>
      <c r="AR50" s="146"/>
      <c r="AS50" s="146"/>
      <c r="AT50" s="146"/>
      <c r="AU50" s="8" t="s">
        <v>719</v>
      </c>
      <c r="AV50" s="61"/>
      <c r="AW50" s="62" t="s">
        <v>169</v>
      </c>
      <c r="AX50" s="63" t="s">
        <v>170</v>
      </c>
      <c r="AY50" s="64"/>
      <c r="AZ50" s="64"/>
      <c r="BA50" s="64"/>
      <c r="BB50" s="147"/>
      <c r="BC50" s="146"/>
      <c r="BD50" s="146"/>
      <c r="BE50" s="146"/>
      <c r="BF50" s="146"/>
      <c r="BG50" s="146"/>
      <c r="BH50" s="146"/>
      <c r="BI50" s="146"/>
      <c r="BJ50" s="146"/>
      <c r="BK50" s="146"/>
      <c r="BL50" s="8" t="s">
        <v>720</v>
      </c>
      <c r="BM50" s="61"/>
      <c r="BN50" s="62" t="s">
        <v>169</v>
      </c>
      <c r="BO50" s="63" t="s">
        <v>170</v>
      </c>
      <c r="BP50" s="64"/>
      <c r="BQ50" s="64"/>
      <c r="BR50" s="64"/>
      <c r="BS50" s="147"/>
      <c r="BT50" s="146"/>
      <c r="BU50" s="146"/>
      <c r="BV50" s="146"/>
      <c r="BW50" s="146"/>
      <c r="BX50" s="146"/>
      <c r="BY50" s="146"/>
      <c r="BZ50" s="146"/>
      <c r="CA50" s="8" t="s">
        <v>721</v>
      </c>
      <c r="CB50" s="61"/>
      <c r="CC50" s="62" t="s">
        <v>169</v>
      </c>
      <c r="CD50" s="63" t="s">
        <v>170</v>
      </c>
      <c r="CE50" s="64"/>
      <c r="CF50" s="64"/>
      <c r="CG50" s="64"/>
      <c r="CH50" s="147"/>
      <c r="CI50" s="146"/>
      <c r="CJ50" s="146"/>
      <c r="CK50" s="146"/>
      <c r="CL50" s="146"/>
      <c r="CM50" s="146"/>
      <c r="CN50" s="146"/>
      <c r="CO50" s="146"/>
      <c r="CP50" s="146"/>
      <c r="CQ50" s="8" t="s">
        <v>722</v>
      </c>
      <c r="CR50" s="61"/>
      <c r="CS50" s="62" t="s">
        <v>169</v>
      </c>
      <c r="CT50" s="63" t="s">
        <v>170</v>
      </c>
      <c r="CU50" s="64"/>
      <c r="CV50" s="64"/>
      <c r="CW50" s="64"/>
      <c r="CX50" s="147"/>
      <c r="CY50" s="146"/>
      <c r="CZ50" s="146"/>
      <c r="DA50" s="146"/>
      <c r="DB50" s="146"/>
      <c r="DC50" s="146"/>
      <c r="DD50" s="146"/>
      <c r="DE50" s="146"/>
      <c r="DF50" s="146"/>
      <c r="DG50" s="8" t="s">
        <v>723</v>
      </c>
      <c r="DH50" s="61"/>
      <c r="DI50" s="62" t="s">
        <v>169</v>
      </c>
      <c r="DJ50" s="63" t="s">
        <v>170</v>
      </c>
      <c r="DK50" s="64"/>
      <c r="DL50" s="64"/>
      <c r="DM50" s="64"/>
      <c r="DN50" s="147"/>
      <c r="DO50" s="146"/>
      <c r="DP50" s="146"/>
      <c r="DQ50" s="146"/>
      <c r="DR50" s="146"/>
      <c r="DS50" s="146"/>
      <c r="DT50" s="146"/>
      <c r="DU50" s="66">
        <f t="shared" si="16"/>
        <v>0</v>
      </c>
    </row>
    <row r="51" spans="1:125" s="17" customFormat="1" ht="15" customHeight="1" thickBot="1">
      <c r="A51" s="8" t="s">
        <v>172</v>
      </c>
      <c r="B51" s="67"/>
      <c r="C51" s="68"/>
      <c r="D51" s="69"/>
      <c r="E51" s="69"/>
      <c r="F51" s="69"/>
      <c r="G51" s="69"/>
      <c r="H51" s="69"/>
      <c r="I51" s="15"/>
      <c r="J51" s="15"/>
      <c r="K51" s="15"/>
      <c r="L51" s="15"/>
      <c r="M51" s="15"/>
      <c r="N51" s="15"/>
      <c r="O51" s="15"/>
      <c r="P51" s="130"/>
      <c r="Q51" s="8" t="s">
        <v>724</v>
      </c>
      <c r="R51" s="67"/>
      <c r="S51" s="68"/>
      <c r="T51" s="69"/>
      <c r="U51" s="69"/>
      <c r="V51" s="69"/>
      <c r="W51" s="69"/>
      <c r="X51" s="148"/>
      <c r="Y51" s="130"/>
      <c r="Z51" s="130"/>
      <c r="AA51" s="130"/>
      <c r="AB51" s="130"/>
      <c r="AC51" s="130"/>
      <c r="AD51" s="130"/>
      <c r="AE51" s="130"/>
      <c r="AF51" s="8" t="s">
        <v>725</v>
      </c>
      <c r="AG51" s="67"/>
      <c r="AH51" s="68"/>
      <c r="AI51" s="69"/>
      <c r="AJ51" s="69"/>
      <c r="AK51" s="69"/>
      <c r="AL51" s="69"/>
      <c r="AM51" s="148"/>
      <c r="AN51" s="130"/>
      <c r="AO51" s="130"/>
      <c r="AP51" s="130"/>
      <c r="AQ51" s="130"/>
      <c r="AR51" s="130"/>
      <c r="AS51" s="130"/>
      <c r="AT51" s="130"/>
      <c r="AU51" s="8" t="s">
        <v>726</v>
      </c>
      <c r="AV51" s="67"/>
      <c r="AW51" s="68"/>
      <c r="AX51" s="69"/>
      <c r="AY51" s="69"/>
      <c r="AZ51" s="69"/>
      <c r="BA51" s="69"/>
      <c r="BB51" s="148"/>
      <c r="BC51" s="130"/>
      <c r="BD51" s="130"/>
      <c r="BE51" s="130"/>
      <c r="BF51" s="130"/>
      <c r="BG51" s="130"/>
      <c r="BH51" s="130"/>
      <c r="BI51" s="130"/>
      <c r="BJ51" s="130"/>
      <c r="BK51" s="130"/>
      <c r="BL51" s="8" t="s">
        <v>727</v>
      </c>
      <c r="BM51" s="67"/>
      <c r="BN51" s="68"/>
      <c r="BO51" s="69"/>
      <c r="BP51" s="69"/>
      <c r="BQ51" s="69"/>
      <c r="BR51" s="69"/>
      <c r="BS51" s="148"/>
      <c r="BT51" s="130"/>
      <c r="BU51" s="130"/>
      <c r="BV51" s="130"/>
      <c r="BW51" s="130"/>
      <c r="BX51" s="130"/>
      <c r="BY51" s="130"/>
      <c r="BZ51" s="130"/>
      <c r="CA51" s="8" t="s">
        <v>728</v>
      </c>
      <c r="CB51" s="67"/>
      <c r="CC51" s="68"/>
      <c r="CD51" s="69"/>
      <c r="CE51" s="69"/>
      <c r="CF51" s="69"/>
      <c r="CG51" s="69"/>
      <c r="CH51" s="148"/>
      <c r="CI51" s="130"/>
      <c r="CJ51" s="130"/>
      <c r="CK51" s="130"/>
      <c r="CL51" s="130"/>
      <c r="CM51" s="130"/>
      <c r="CN51" s="130"/>
      <c r="CO51" s="130"/>
      <c r="CP51" s="130"/>
      <c r="CQ51" s="8" t="s">
        <v>729</v>
      </c>
      <c r="CR51" s="67"/>
      <c r="CS51" s="68"/>
      <c r="CT51" s="69"/>
      <c r="CU51" s="69"/>
      <c r="CV51" s="69"/>
      <c r="CW51" s="69"/>
      <c r="CX51" s="148"/>
      <c r="CY51" s="130"/>
      <c r="CZ51" s="130"/>
      <c r="DA51" s="130"/>
      <c r="DB51" s="130"/>
      <c r="DC51" s="130"/>
      <c r="DD51" s="130"/>
      <c r="DE51" s="130"/>
      <c r="DF51" s="130"/>
      <c r="DG51" s="8" t="s">
        <v>730</v>
      </c>
      <c r="DH51" s="67"/>
      <c r="DI51" s="68"/>
      <c r="DJ51" s="69"/>
      <c r="DK51" s="69"/>
      <c r="DL51" s="69"/>
      <c r="DM51" s="69"/>
      <c r="DN51" s="148"/>
      <c r="DO51" s="130"/>
      <c r="DP51" s="130"/>
      <c r="DQ51" s="130"/>
      <c r="DR51" s="130"/>
      <c r="DS51" s="130"/>
      <c r="DT51" s="130"/>
      <c r="DU51" s="16">
        <f t="shared" si="16"/>
        <v>0</v>
      </c>
    </row>
    <row r="52" spans="1:125" s="17" customFormat="1" ht="30" customHeight="1" thickBot="1">
      <c r="A52" s="8" t="s">
        <v>174</v>
      </c>
      <c r="B52" s="348" t="s">
        <v>173</v>
      </c>
      <c r="C52" s="349"/>
      <c r="D52" s="349"/>
      <c r="E52" s="349"/>
      <c r="F52" s="349"/>
      <c r="G52" s="349"/>
      <c r="H52" s="349"/>
      <c r="I52" s="57">
        <f>SUM(I43,I44,I51)</f>
        <v>120369</v>
      </c>
      <c r="J52" s="57">
        <f>SUM(J43,J44,J51)</f>
        <v>0</v>
      </c>
      <c r="K52" s="57">
        <f aca="true" t="shared" si="104" ref="K52:P52">SUM(K43,K44,K51)</f>
        <v>0</v>
      </c>
      <c r="L52" s="57">
        <f t="shared" si="104"/>
        <v>165264</v>
      </c>
      <c r="M52" s="57">
        <f t="shared" si="104"/>
        <v>20786</v>
      </c>
      <c r="N52" s="57">
        <f t="shared" si="104"/>
        <v>17170</v>
      </c>
      <c r="O52" s="57">
        <f t="shared" si="104"/>
        <v>655547</v>
      </c>
      <c r="P52" s="144">
        <f t="shared" si="104"/>
        <v>0</v>
      </c>
      <c r="Q52" s="8" t="s">
        <v>731</v>
      </c>
      <c r="R52" s="348" t="s">
        <v>173</v>
      </c>
      <c r="S52" s="349"/>
      <c r="T52" s="349"/>
      <c r="U52" s="349"/>
      <c r="V52" s="349"/>
      <c r="W52" s="349"/>
      <c r="X52" s="368"/>
      <c r="Y52" s="144">
        <f aca="true" t="shared" si="105" ref="Y52:AE52">SUM(Y43,Y44,Y51)</f>
        <v>1201616</v>
      </c>
      <c r="Z52" s="57">
        <f t="shared" si="105"/>
        <v>0</v>
      </c>
      <c r="AA52" s="57">
        <f t="shared" si="105"/>
        <v>10875</v>
      </c>
      <c r="AB52" s="57">
        <f t="shared" si="105"/>
        <v>30</v>
      </c>
      <c r="AC52" s="57">
        <f t="shared" si="105"/>
        <v>0</v>
      </c>
      <c r="AD52" s="57">
        <f t="shared" si="105"/>
        <v>6815</v>
      </c>
      <c r="AE52" s="57">
        <f t="shared" si="105"/>
        <v>9127</v>
      </c>
      <c r="AF52" s="8" t="s">
        <v>732</v>
      </c>
      <c r="AG52" s="348" t="s">
        <v>173</v>
      </c>
      <c r="AH52" s="349"/>
      <c r="AI52" s="349"/>
      <c r="AJ52" s="349"/>
      <c r="AK52" s="349"/>
      <c r="AL52" s="349"/>
      <c r="AM52" s="368"/>
      <c r="AN52" s="144">
        <f aca="true" t="shared" si="106" ref="AN52:AT52">SUM(AN43,AN44,AN51)</f>
        <v>10338</v>
      </c>
      <c r="AO52" s="57">
        <f t="shared" si="106"/>
        <v>505498</v>
      </c>
      <c r="AP52" s="57">
        <f t="shared" si="106"/>
        <v>189997</v>
      </c>
      <c r="AQ52" s="57">
        <f t="shared" si="106"/>
        <v>0</v>
      </c>
      <c r="AR52" s="57">
        <f t="shared" si="106"/>
        <v>31488</v>
      </c>
      <c r="AS52" s="57">
        <f t="shared" si="106"/>
        <v>4960</v>
      </c>
      <c r="AT52" s="57">
        <f t="shared" si="106"/>
        <v>0</v>
      </c>
      <c r="AU52" s="8" t="s">
        <v>733</v>
      </c>
      <c r="AV52" s="348" t="s">
        <v>173</v>
      </c>
      <c r="AW52" s="349"/>
      <c r="AX52" s="349"/>
      <c r="AY52" s="349"/>
      <c r="AZ52" s="349"/>
      <c r="BA52" s="349"/>
      <c r="BB52" s="368"/>
      <c r="BC52" s="144">
        <f aca="true" t="shared" si="107" ref="BC52:BK52">SUM(BC43,BC44,BC51)</f>
        <v>134861</v>
      </c>
      <c r="BD52" s="57">
        <f t="shared" si="107"/>
        <v>0</v>
      </c>
      <c r="BE52" s="57">
        <f t="shared" si="107"/>
        <v>200</v>
      </c>
      <c r="BF52" s="57">
        <f t="shared" si="107"/>
        <v>0</v>
      </c>
      <c r="BG52" s="57">
        <f>SUM(BG43,BG44,BG51)</f>
        <v>99834</v>
      </c>
      <c r="BH52" s="57">
        <f>SUM(BH43,BH44,BH51)</f>
        <v>0</v>
      </c>
      <c r="BI52" s="57">
        <f t="shared" si="107"/>
        <v>34014</v>
      </c>
      <c r="BJ52" s="57">
        <f t="shared" si="107"/>
        <v>12069</v>
      </c>
      <c r="BK52" s="57">
        <f t="shared" si="107"/>
        <v>25147</v>
      </c>
      <c r="BL52" s="8" t="s">
        <v>734</v>
      </c>
      <c r="BM52" s="348" t="s">
        <v>173</v>
      </c>
      <c r="BN52" s="349"/>
      <c r="BO52" s="349"/>
      <c r="BP52" s="349"/>
      <c r="BQ52" s="349"/>
      <c r="BR52" s="349"/>
      <c r="BS52" s="368"/>
      <c r="BT52" s="144">
        <f aca="true" t="shared" si="108" ref="BT52:BZ52">SUM(BT43,BT44,BT51)</f>
        <v>0</v>
      </c>
      <c r="BU52" s="57">
        <f t="shared" si="108"/>
        <v>0</v>
      </c>
      <c r="BV52" s="57">
        <f t="shared" si="108"/>
        <v>396</v>
      </c>
      <c r="BW52" s="57">
        <f t="shared" si="108"/>
        <v>124952</v>
      </c>
      <c r="BX52" s="57">
        <f t="shared" si="108"/>
        <v>0</v>
      </c>
      <c r="BY52" s="57">
        <f t="shared" si="108"/>
        <v>0</v>
      </c>
      <c r="BZ52" s="57">
        <f t="shared" si="108"/>
        <v>0</v>
      </c>
      <c r="CA52" s="8" t="s">
        <v>735</v>
      </c>
      <c r="CB52" s="348" t="s">
        <v>173</v>
      </c>
      <c r="CC52" s="349"/>
      <c r="CD52" s="349"/>
      <c r="CE52" s="349"/>
      <c r="CF52" s="349"/>
      <c r="CG52" s="349"/>
      <c r="CH52" s="368"/>
      <c r="CI52" s="144">
        <f aca="true" t="shared" si="109" ref="CI52:CP52">SUM(CI43,CI44,CI51)</f>
        <v>0</v>
      </c>
      <c r="CJ52" s="57">
        <f t="shared" si="109"/>
        <v>0</v>
      </c>
      <c r="CK52" s="57">
        <f t="shared" si="109"/>
        <v>0</v>
      </c>
      <c r="CL52" s="57">
        <f t="shared" si="109"/>
        <v>0</v>
      </c>
      <c r="CM52" s="57">
        <f t="shared" si="109"/>
        <v>0</v>
      </c>
      <c r="CN52" s="57">
        <f t="shared" si="109"/>
        <v>0</v>
      </c>
      <c r="CO52" s="57">
        <f>SUM(CO43,CO44,CO51)</f>
        <v>0</v>
      </c>
      <c r="CP52" s="57">
        <f t="shared" si="109"/>
        <v>0</v>
      </c>
      <c r="CQ52" s="8" t="s">
        <v>736</v>
      </c>
      <c r="CR52" s="348" t="s">
        <v>173</v>
      </c>
      <c r="CS52" s="349"/>
      <c r="CT52" s="349"/>
      <c r="CU52" s="349"/>
      <c r="CV52" s="349"/>
      <c r="CW52" s="349"/>
      <c r="CX52" s="368"/>
      <c r="CY52" s="144">
        <f aca="true" t="shared" si="110" ref="CY52:DF52">SUM(CY43,CY44,CY51)</f>
        <v>11716</v>
      </c>
      <c r="CZ52" s="57">
        <f t="shared" si="110"/>
        <v>0</v>
      </c>
      <c r="DA52" s="57">
        <f t="shared" si="110"/>
        <v>0</v>
      </c>
      <c r="DB52" s="57">
        <f t="shared" si="110"/>
        <v>0</v>
      </c>
      <c r="DC52" s="57">
        <f t="shared" si="110"/>
        <v>0</v>
      </c>
      <c r="DD52" s="57">
        <f t="shared" si="110"/>
        <v>0</v>
      </c>
      <c r="DE52" s="57">
        <f t="shared" si="110"/>
        <v>556</v>
      </c>
      <c r="DF52" s="57">
        <f t="shared" si="110"/>
        <v>0</v>
      </c>
      <c r="DG52" s="8" t="s">
        <v>737</v>
      </c>
      <c r="DH52" s="348" t="s">
        <v>738</v>
      </c>
      <c r="DI52" s="349"/>
      <c r="DJ52" s="349"/>
      <c r="DK52" s="349"/>
      <c r="DL52" s="349"/>
      <c r="DM52" s="349"/>
      <c r="DN52" s="368"/>
      <c r="DO52" s="144">
        <f aca="true" t="shared" si="111" ref="DO52:DT52">SUM(DO43,DO44,DO51)</f>
        <v>0</v>
      </c>
      <c r="DP52" s="57">
        <f t="shared" si="111"/>
        <v>0</v>
      </c>
      <c r="DQ52" s="57">
        <f t="shared" si="111"/>
        <v>0</v>
      </c>
      <c r="DR52" s="57">
        <f t="shared" si="111"/>
        <v>200</v>
      </c>
      <c r="DS52" s="57">
        <f t="shared" si="111"/>
        <v>2098520</v>
      </c>
      <c r="DT52" s="57">
        <f t="shared" si="111"/>
        <v>1000000</v>
      </c>
      <c r="DU52" s="58">
        <f t="shared" si="16"/>
        <v>6492345</v>
      </c>
    </row>
    <row r="53" spans="1:125" s="43" customFormat="1" ht="15" customHeight="1" thickBot="1">
      <c r="A53" s="8" t="s">
        <v>175</v>
      </c>
      <c r="B53" s="149"/>
      <c r="C53" s="150"/>
      <c r="D53" s="150"/>
      <c r="E53" s="150"/>
      <c r="F53" s="150"/>
      <c r="G53" s="150"/>
      <c r="H53" s="150"/>
      <c r="I53" s="150"/>
      <c r="J53" s="150"/>
      <c r="K53" s="150"/>
      <c r="L53" s="150"/>
      <c r="M53" s="150"/>
      <c r="N53" s="150"/>
      <c r="O53" s="150"/>
      <c r="P53" s="150"/>
      <c r="Q53" s="8" t="s">
        <v>739</v>
      </c>
      <c r="R53" s="150"/>
      <c r="S53" s="150"/>
      <c r="T53" s="150"/>
      <c r="U53" s="150"/>
      <c r="V53" s="150"/>
      <c r="W53" s="150"/>
      <c r="X53" s="150"/>
      <c r="Y53" s="150"/>
      <c r="Z53" s="150"/>
      <c r="AA53" s="150"/>
      <c r="AB53" s="150"/>
      <c r="AC53" s="150"/>
      <c r="AD53" s="150"/>
      <c r="AE53" s="150"/>
      <c r="AF53" s="8" t="s">
        <v>740</v>
      </c>
      <c r="AG53" s="150"/>
      <c r="AH53" s="150"/>
      <c r="AI53" s="150"/>
      <c r="AJ53" s="150"/>
      <c r="AK53" s="150"/>
      <c r="AL53" s="150"/>
      <c r="AM53" s="150"/>
      <c r="AN53" s="150"/>
      <c r="AO53" s="150"/>
      <c r="AP53" s="150"/>
      <c r="AQ53" s="150"/>
      <c r="AR53" s="150"/>
      <c r="AS53" s="150"/>
      <c r="AT53" s="150"/>
      <c r="AU53" s="8" t="s">
        <v>741</v>
      </c>
      <c r="AV53" s="150"/>
      <c r="AW53" s="150"/>
      <c r="AX53" s="150"/>
      <c r="AY53" s="150"/>
      <c r="AZ53" s="150"/>
      <c r="BA53" s="150"/>
      <c r="BB53" s="150"/>
      <c r="BC53" s="150"/>
      <c r="BD53" s="150"/>
      <c r="BE53" s="150"/>
      <c r="BF53" s="150"/>
      <c r="BG53" s="150"/>
      <c r="BH53" s="150"/>
      <c r="BI53" s="150"/>
      <c r="BJ53" s="150"/>
      <c r="BK53" s="150"/>
      <c r="BL53" s="8" t="s">
        <v>742</v>
      </c>
      <c r="BM53" s="150"/>
      <c r="BN53" s="150"/>
      <c r="BO53" s="150"/>
      <c r="BP53" s="150"/>
      <c r="BQ53" s="150"/>
      <c r="BR53" s="150"/>
      <c r="BS53" s="150"/>
      <c r="BT53" s="150"/>
      <c r="BU53" s="150"/>
      <c r="BV53" s="150"/>
      <c r="BW53" s="150"/>
      <c r="BX53" s="150"/>
      <c r="BY53" s="150"/>
      <c r="BZ53" s="150"/>
      <c r="CA53" s="8" t="s">
        <v>743</v>
      </c>
      <c r="CB53" s="150"/>
      <c r="CC53" s="150"/>
      <c r="CD53" s="150"/>
      <c r="CE53" s="150"/>
      <c r="CF53" s="150"/>
      <c r="CG53" s="150"/>
      <c r="CH53" s="150"/>
      <c r="CI53" s="150"/>
      <c r="CJ53" s="150"/>
      <c r="CK53" s="150"/>
      <c r="CL53" s="150"/>
      <c r="CM53" s="150"/>
      <c r="CN53" s="150"/>
      <c r="CO53" s="150"/>
      <c r="CP53" s="150"/>
      <c r="CQ53" s="8" t="s">
        <v>744</v>
      </c>
      <c r="CR53" s="150"/>
      <c r="CS53" s="150"/>
      <c r="CT53" s="150"/>
      <c r="CU53" s="150"/>
      <c r="CV53" s="150"/>
      <c r="CW53" s="150"/>
      <c r="CX53" s="150"/>
      <c r="CY53" s="150"/>
      <c r="CZ53" s="150"/>
      <c r="DA53" s="150"/>
      <c r="DB53" s="150"/>
      <c r="DC53" s="150"/>
      <c r="DD53" s="150"/>
      <c r="DE53" s="150"/>
      <c r="DF53" s="150"/>
      <c r="DG53" s="8" t="s">
        <v>745</v>
      </c>
      <c r="DH53" s="150"/>
      <c r="DI53" s="150"/>
      <c r="DJ53" s="150"/>
      <c r="DK53" s="150"/>
      <c r="DL53" s="150"/>
      <c r="DM53" s="150"/>
      <c r="DN53" s="150"/>
      <c r="DO53" s="150"/>
      <c r="DP53" s="150"/>
      <c r="DQ53" s="150"/>
      <c r="DR53" s="150"/>
      <c r="DS53" s="150"/>
      <c r="DT53" s="150"/>
      <c r="DU53" s="151"/>
    </row>
    <row r="54" spans="1:125" ht="153.75" customHeight="1" thickBot="1">
      <c r="A54" s="8" t="s">
        <v>176</v>
      </c>
      <c r="B54" s="353" t="s">
        <v>39</v>
      </c>
      <c r="C54" s="353"/>
      <c r="D54" s="353"/>
      <c r="E54" s="353"/>
      <c r="F54" s="353"/>
      <c r="G54" s="353"/>
      <c r="H54" s="353"/>
      <c r="I54" s="128" t="s">
        <v>369</v>
      </c>
      <c r="J54" s="128" t="s">
        <v>370</v>
      </c>
      <c r="K54" s="128" t="s">
        <v>371</v>
      </c>
      <c r="L54" s="128" t="s">
        <v>372</v>
      </c>
      <c r="M54" s="128" t="s">
        <v>373</v>
      </c>
      <c r="N54" s="128" t="s">
        <v>374</v>
      </c>
      <c r="O54" s="129" t="s">
        <v>375</v>
      </c>
      <c r="P54" s="128" t="s">
        <v>376</v>
      </c>
      <c r="Q54" s="8" t="s">
        <v>746</v>
      </c>
      <c r="R54" s="353" t="s">
        <v>39</v>
      </c>
      <c r="S54" s="353"/>
      <c r="T54" s="353"/>
      <c r="U54" s="353"/>
      <c r="V54" s="353"/>
      <c r="W54" s="353"/>
      <c r="X54" s="353"/>
      <c r="Y54" s="128" t="s">
        <v>377</v>
      </c>
      <c r="Z54" s="128" t="s">
        <v>378</v>
      </c>
      <c r="AA54" s="128" t="s">
        <v>379</v>
      </c>
      <c r="AB54" s="129" t="s">
        <v>380</v>
      </c>
      <c r="AC54" s="128" t="s">
        <v>381</v>
      </c>
      <c r="AD54" s="128" t="s">
        <v>382</v>
      </c>
      <c r="AE54" s="128" t="s">
        <v>383</v>
      </c>
      <c r="AF54" s="8" t="s">
        <v>747</v>
      </c>
      <c r="AG54" s="353" t="s">
        <v>39</v>
      </c>
      <c r="AH54" s="353"/>
      <c r="AI54" s="353"/>
      <c r="AJ54" s="353"/>
      <c r="AK54" s="353"/>
      <c r="AL54" s="353"/>
      <c r="AM54" s="353"/>
      <c r="AN54" s="128" t="s">
        <v>385</v>
      </c>
      <c r="AO54" s="128" t="s">
        <v>386</v>
      </c>
      <c r="AP54" s="128" t="s">
        <v>387</v>
      </c>
      <c r="AQ54" s="128" t="s">
        <v>388</v>
      </c>
      <c r="AR54" s="129" t="s">
        <v>389</v>
      </c>
      <c r="AS54" s="128" t="s">
        <v>390</v>
      </c>
      <c r="AT54" s="128" t="s">
        <v>391</v>
      </c>
      <c r="AU54" s="8" t="s">
        <v>748</v>
      </c>
      <c r="AV54" s="353" t="s">
        <v>39</v>
      </c>
      <c r="AW54" s="353"/>
      <c r="AX54" s="353"/>
      <c r="AY54" s="353"/>
      <c r="AZ54" s="353"/>
      <c r="BA54" s="353"/>
      <c r="BB54" s="353"/>
      <c r="BC54" s="128" t="s">
        <v>393</v>
      </c>
      <c r="BD54" s="128" t="s">
        <v>394</v>
      </c>
      <c r="BE54" s="128" t="s">
        <v>395</v>
      </c>
      <c r="BF54" s="129" t="s">
        <v>396</v>
      </c>
      <c r="BG54" s="129" t="s">
        <v>397</v>
      </c>
      <c r="BH54" s="129" t="s">
        <v>398</v>
      </c>
      <c r="BI54" s="128" t="s">
        <v>399</v>
      </c>
      <c r="BJ54" s="128" t="s">
        <v>400</v>
      </c>
      <c r="BK54" s="128" t="s">
        <v>401</v>
      </c>
      <c r="BL54" s="8" t="s">
        <v>749</v>
      </c>
      <c r="BM54" s="353" t="s">
        <v>39</v>
      </c>
      <c r="BN54" s="353"/>
      <c r="BO54" s="353"/>
      <c r="BP54" s="353"/>
      <c r="BQ54" s="353"/>
      <c r="BR54" s="353"/>
      <c r="BS54" s="353"/>
      <c r="BT54" s="128" t="s">
        <v>403</v>
      </c>
      <c r="BU54" s="129" t="s">
        <v>404</v>
      </c>
      <c r="BV54" s="128" t="s">
        <v>405</v>
      </c>
      <c r="BW54" s="128" t="s">
        <v>406</v>
      </c>
      <c r="BX54" s="128" t="s">
        <v>407</v>
      </c>
      <c r="BY54" s="128" t="s">
        <v>408</v>
      </c>
      <c r="BZ54" s="128" t="s">
        <v>409</v>
      </c>
      <c r="CA54" s="8" t="s">
        <v>750</v>
      </c>
      <c r="CB54" s="353" t="s">
        <v>39</v>
      </c>
      <c r="CC54" s="353"/>
      <c r="CD54" s="353"/>
      <c r="CE54" s="353"/>
      <c r="CF54" s="353"/>
      <c r="CG54" s="353"/>
      <c r="CH54" s="353"/>
      <c r="CI54" s="128" t="s">
        <v>411</v>
      </c>
      <c r="CJ54" s="128" t="s">
        <v>412</v>
      </c>
      <c r="CK54" s="128" t="s">
        <v>413</v>
      </c>
      <c r="CL54" s="128" t="s">
        <v>414</v>
      </c>
      <c r="CM54" s="128" t="s">
        <v>415</v>
      </c>
      <c r="CN54" s="128" t="s">
        <v>416</v>
      </c>
      <c r="CO54" s="128" t="s">
        <v>417</v>
      </c>
      <c r="CP54" s="128" t="s">
        <v>418</v>
      </c>
      <c r="CQ54" s="8" t="s">
        <v>751</v>
      </c>
      <c r="CR54" s="353" t="s">
        <v>39</v>
      </c>
      <c r="CS54" s="353"/>
      <c r="CT54" s="353"/>
      <c r="CU54" s="353"/>
      <c r="CV54" s="353"/>
      <c r="CW54" s="353"/>
      <c r="CX54" s="353"/>
      <c r="CY54" s="128" t="s">
        <v>420</v>
      </c>
      <c r="CZ54" s="128" t="s">
        <v>421</v>
      </c>
      <c r="DA54" s="128" t="s">
        <v>422</v>
      </c>
      <c r="DB54" s="128" t="s">
        <v>423</v>
      </c>
      <c r="DC54" s="128" t="s">
        <v>424</v>
      </c>
      <c r="DD54" s="128" t="s">
        <v>425</v>
      </c>
      <c r="DE54" s="128" t="s">
        <v>426</v>
      </c>
      <c r="DF54" s="128" t="s">
        <v>427</v>
      </c>
      <c r="DG54" s="8" t="s">
        <v>752</v>
      </c>
      <c r="DH54" s="353" t="s">
        <v>39</v>
      </c>
      <c r="DI54" s="353"/>
      <c r="DJ54" s="353"/>
      <c r="DK54" s="353"/>
      <c r="DL54" s="353"/>
      <c r="DM54" s="353"/>
      <c r="DN54" s="353"/>
      <c r="DO54" s="128" t="s">
        <v>429</v>
      </c>
      <c r="DP54" s="128" t="s">
        <v>430</v>
      </c>
      <c r="DQ54" s="128" t="s">
        <v>753</v>
      </c>
      <c r="DR54" s="128" t="s">
        <v>432</v>
      </c>
      <c r="DS54" s="128" t="s">
        <v>433</v>
      </c>
      <c r="DT54" s="128" t="s">
        <v>434</v>
      </c>
      <c r="DU54" s="11" t="s">
        <v>435</v>
      </c>
    </row>
    <row r="55" spans="1:125" s="73" customFormat="1" ht="16.5" thickBot="1">
      <c r="A55" s="8" t="s">
        <v>178</v>
      </c>
      <c r="B55" s="70" t="s">
        <v>45</v>
      </c>
      <c r="C55" s="71" t="s">
        <v>177</v>
      </c>
      <c r="D55" s="71"/>
      <c r="E55" s="71"/>
      <c r="F55" s="71"/>
      <c r="G55" s="71"/>
      <c r="H55" s="71"/>
      <c r="I55" s="72">
        <f>SUM(I56:I60)</f>
        <v>374355</v>
      </c>
      <c r="J55" s="72"/>
      <c r="K55" s="72">
        <f aca="true" t="shared" si="112" ref="K55:P55">SUM(K56:K60)</f>
        <v>20316</v>
      </c>
      <c r="L55" s="72">
        <f t="shared" si="112"/>
        <v>148091</v>
      </c>
      <c r="M55" s="72">
        <f t="shared" si="112"/>
        <v>13185</v>
      </c>
      <c r="N55" s="72">
        <f t="shared" si="112"/>
        <v>76392</v>
      </c>
      <c r="O55" s="72">
        <f t="shared" si="112"/>
        <v>0</v>
      </c>
      <c r="P55" s="72">
        <f t="shared" si="112"/>
        <v>386305</v>
      </c>
      <c r="Q55" s="8" t="s">
        <v>754</v>
      </c>
      <c r="R55" s="70" t="s">
        <v>45</v>
      </c>
      <c r="S55" s="71" t="s">
        <v>177</v>
      </c>
      <c r="T55" s="71"/>
      <c r="U55" s="71"/>
      <c r="V55" s="71"/>
      <c r="W55" s="71"/>
      <c r="X55" s="71"/>
      <c r="Y55" s="72">
        <f aca="true" t="shared" si="113" ref="Y55:AE55">SUM(Y56:Y60)</f>
        <v>0</v>
      </c>
      <c r="Z55" s="72">
        <f t="shared" si="113"/>
        <v>250</v>
      </c>
      <c r="AA55" s="72">
        <f t="shared" si="113"/>
        <v>14946</v>
      </c>
      <c r="AB55" s="72">
        <f t="shared" si="113"/>
        <v>3500</v>
      </c>
      <c r="AC55" s="72">
        <f t="shared" si="113"/>
        <v>43560</v>
      </c>
      <c r="AD55" s="72">
        <f t="shared" si="113"/>
        <v>1000</v>
      </c>
      <c r="AE55" s="72">
        <f t="shared" si="113"/>
        <v>53342</v>
      </c>
      <c r="AF55" s="8" t="s">
        <v>755</v>
      </c>
      <c r="AG55" s="70" t="s">
        <v>45</v>
      </c>
      <c r="AH55" s="71" t="s">
        <v>177</v>
      </c>
      <c r="AI55" s="71"/>
      <c r="AJ55" s="71"/>
      <c r="AK55" s="71"/>
      <c r="AL55" s="71"/>
      <c r="AM55" s="71"/>
      <c r="AN55" s="72">
        <f aca="true" t="shared" si="114" ref="AN55:AT55">SUM(AN56:AN60)</f>
        <v>6126</v>
      </c>
      <c r="AO55" s="72">
        <f t="shared" si="114"/>
        <v>30657</v>
      </c>
      <c r="AP55" s="72">
        <f t="shared" si="114"/>
        <v>19697</v>
      </c>
      <c r="AQ55" s="72">
        <f t="shared" si="114"/>
        <v>60436</v>
      </c>
      <c r="AR55" s="72">
        <f t="shared" si="114"/>
        <v>64200</v>
      </c>
      <c r="AS55" s="72">
        <f t="shared" si="114"/>
        <v>0</v>
      </c>
      <c r="AT55" s="72">
        <f t="shared" si="114"/>
        <v>1889</v>
      </c>
      <c r="AU55" s="8" t="s">
        <v>756</v>
      </c>
      <c r="AV55" s="70" t="s">
        <v>45</v>
      </c>
      <c r="AW55" s="71" t="s">
        <v>177</v>
      </c>
      <c r="AX55" s="71"/>
      <c r="AY55" s="71"/>
      <c r="AZ55" s="71"/>
      <c r="BA55" s="71"/>
      <c r="BB55" s="71"/>
      <c r="BC55" s="72">
        <f aca="true" t="shared" si="115" ref="BC55:BK55">SUM(BC56:BC60)</f>
        <v>7839</v>
      </c>
      <c r="BD55" s="72">
        <f t="shared" si="115"/>
        <v>48010</v>
      </c>
      <c r="BE55" s="72">
        <f t="shared" si="115"/>
        <v>78792</v>
      </c>
      <c r="BF55" s="72">
        <f t="shared" si="115"/>
        <v>0</v>
      </c>
      <c r="BG55" s="72">
        <f>SUM(BG56:BG60)</f>
        <v>8453</v>
      </c>
      <c r="BH55" s="72">
        <f t="shared" si="115"/>
        <v>0</v>
      </c>
      <c r="BI55" s="72">
        <f t="shared" si="115"/>
        <v>41163</v>
      </c>
      <c r="BJ55" s="72">
        <f t="shared" si="115"/>
        <v>12271</v>
      </c>
      <c r="BK55" s="72">
        <f t="shared" si="115"/>
        <v>6050</v>
      </c>
      <c r="BL55" s="8" t="s">
        <v>757</v>
      </c>
      <c r="BM55" s="70" t="s">
        <v>45</v>
      </c>
      <c r="BN55" s="71" t="s">
        <v>177</v>
      </c>
      <c r="BO55" s="71"/>
      <c r="BP55" s="71"/>
      <c r="BQ55" s="71"/>
      <c r="BR55" s="71"/>
      <c r="BS55" s="71"/>
      <c r="BT55" s="72">
        <f aca="true" t="shared" si="116" ref="BT55:BZ55">SUM(BT56:BT60)</f>
        <v>34000</v>
      </c>
      <c r="BU55" s="72">
        <f t="shared" si="116"/>
        <v>950</v>
      </c>
      <c r="BV55" s="72">
        <f t="shared" si="116"/>
        <v>95053</v>
      </c>
      <c r="BW55" s="72">
        <f t="shared" si="116"/>
        <v>7035</v>
      </c>
      <c r="BX55" s="72">
        <f t="shared" si="116"/>
        <v>28255</v>
      </c>
      <c r="BY55" s="72">
        <f t="shared" si="116"/>
        <v>51844</v>
      </c>
      <c r="BZ55" s="72">
        <f t="shared" si="116"/>
        <v>2250</v>
      </c>
      <c r="CA55" s="8" t="s">
        <v>758</v>
      </c>
      <c r="CB55" s="70" t="s">
        <v>45</v>
      </c>
      <c r="CC55" s="71" t="s">
        <v>177</v>
      </c>
      <c r="CD55" s="71"/>
      <c r="CE55" s="71"/>
      <c r="CF55" s="71"/>
      <c r="CG55" s="71"/>
      <c r="CH55" s="71"/>
      <c r="CI55" s="72">
        <f aca="true" t="shared" si="117" ref="CI55:CP55">SUM(CI56:CI60)</f>
        <v>9500</v>
      </c>
      <c r="CJ55" s="72">
        <f t="shared" si="117"/>
        <v>2864</v>
      </c>
      <c r="CK55" s="72">
        <f t="shared" si="117"/>
        <v>234460</v>
      </c>
      <c r="CL55" s="72">
        <f t="shared" si="117"/>
        <v>0</v>
      </c>
      <c r="CM55" s="72">
        <f t="shared" si="117"/>
        <v>0</v>
      </c>
      <c r="CN55" s="72">
        <f t="shared" si="117"/>
        <v>3500</v>
      </c>
      <c r="CO55" s="72">
        <f>SUM(CO56:CO60)</f>
        <v>0</v>
      </c>
      <c r="CP55" s="72">
        <f t="shared" si="117"/>
        <v>2386</v>
      </c>
      <c r="CQ55" s="8" t="s">
        <v>759</v>
      </c>
      <c r="CR55" s="70" t="s">
        <v>45</v>
      </c>
      <c r="CS55" s="71" t="s">
        <v>177</v>
      </c>
      <c r="CT55" s="71"/>
      <c r="CU55" s="71"/>
      <c r="CV55" s="71"/>
      <c r="CW55" s="71"/>
      <c r="CX55" s="71"/>
      <c r="CY55" s="72">
        <f aca="true" t="shared" si="118" ref="CY55:DF55">SUM(CY56:CY60)</f>
        <v>15362</v>
      </c>
      <c r="CZ55" s="72">
        <f t="shared" si="118"/>
        <v>25938</v>
      </c>
      <c r="DA55" s="72">
        <f t="shared" si="118"/>
        <v>43423</v>
      </c>
      <c r="DB55" s="72">
        <f t="shared" si="118"/>
        <v>600</v>
      </c>
      <c r="DC55" s="72">
        <f t="shared" si="118"/>
        <v>12660</v>
      </c>
      <c r="DD55" s="72">
        <f t="shared" si="118"/>
        <v>360</v>
      </c>
      <c r="DE55" s="72">
        <f t="shared" si="118"/>
        <v>1626</v>
      </c>
      <c r="DF55" s="72">
        <f t="shared" si="118"/>
        <v>5190</v>
      </c>
      <c r="DG55" s="8" t="s">
        <v>760</v>
      </c>
      <c r="DH55" s="70" t="s">
        <v>45</v>
      </c>
      <c r="DI55" s="71" t="s">
        <v>177</v>
      </c>
      <c r="DJ55" s="71"/>
      <c r="DK55" s="71"/>
      <c r="DL55" s="71"/>
      <c r="DM55" s="71"/>
      <c r="DN55" s="71"/>
      <c r="DO55" s="72">
        <f>SUM(DO56:DO60)</f>
        <v>36563</v>
      </c>
      <c r="DP55" s="72">
        <f>SUM(DP56:DP60)</f>
        <v>35499</v>
      </c>
      <c r="DQ55" s="72">
        <f>SUM(DQ56:DQ60)</f>
        <v>27352</v>
      </c>
      <c r="DR55" s="72">
        <f>SUM(DR56:DR60)</f>
        <v>8680</v>
      </c>
      <c r="DS55" s="72"/>
      <c r="DT55" s="72">
        <f>SUM(DT56:DT60)</f>
        <v>0</v>
      </c>
      <c r="DU55" s="72">
        <f aca="true" t="shared" si="119" ref="DU55:DU81">SUM(I55:P55,Y55:AE55,AN55:AT55,BC55:BK55,BT55:BZ55,CI55:CP55,CY55:DF55,DO55:DT55)</f>
        <v>2206175</v>
      </c>
    </row>
    <row r="56" spans="1:125" s="73" customFormat="1" ht="16.5" thickBot="1">
      <c r="A56" s="8" t="s">
        <v>180</v>
      </c>
      <c r="B56" s="74"/>
      <c r="C56" s="75" t="s">
        <v>48</v>
      </c>
      <c r="D56" s="76" t="s">
        <v>179</v>
      </c>
      <c r="E56" s="76"/>
      <c r="F56" s="76"/>
      <c r="G56" s="76"/>
      <c r="H56" s="77"/>
      <c r="I56" s="78">
        <f>'[2]2. melléklet_I_mód'!I56+'[2]Javaslat_II'!N140</f>
        <v>75729</v>
      </c>
      <c r="J56" s="78"/>
      <c r="K56" s="78"/>
      <c r="L56" s="78">
        <f>'[2]Javaslat_II'!N164</f>
        <v>1551</v>
      </c>
      <c r="M56" s="78"/>
      <c r="N56" s="78">
        <f>'[2]2. melléklet_I_mód'!N56+'[2]Javaslat_II'!N185</f>
        <v>12062</v>
      </c>
      <c r="O56" s="78"/>
      <c r="P56" s="78"/>
      <c r="Q56" s="8" t="s">
        <v>761</v>
      </c>
      <c r="R56" s="74"/>
      <c r="S56" s="75" t="s">
        <v>48</v>
      </c>
      <c r="T56" s="76" t="s">
        <v>179</v>
      </c>
      <c r="U56" s="76"/>
      <c r="V56" s="76"/>
      <c r="W56" s="76"/>
      <c r="X56" s="77"/>
      <c r="Y56" s="78"/>
      <c r="Z56" s="78"/>
      <c r="AA56" s="78">
        <v>8642</v>
      </c>
      <c r="AB56" s="78"/>
      <c r="AC56" s="78"/>
      <c r="AD56" s="78"/>
      <c r="AE56" s="78"/>
      <c r="AF56" s="8" t="s">
        <v>762</v>
      </c>
      <c r="AG56" s="74"/>
      <c r="AH56" s="75" t="s">
        <v>48</v>
      </c>
      <c r="AI56" s="76" t="s">
        <v>179</v>
      </c>
      <c r="AJ56" s="76"/>
      <c r="AK56" s="76"/>
      <c r="AL56" s="76"/>
      <c r="AM56" s="77"/>
      <c r="AN56" s="78"/>
      <c r="AO56" s="78">
        <f>'[2]Javaslat_II'!N224</f>
        <v>9839</v>
      </c>
      <c r="AP56" s="78">
        <f>'[2]Javaslat_II'!N241</f>
        <v>3710</v>
      </c>
      <c r="AQ56" s="78"/>
      <c r="AR56" s="78"/>
      <c r="AS56" s="78"/>
      <c r="AT56" s="78"/>
      <c r="AU56" s="8" t="s">
        <v>763</v>
      </c>
      <c r="AV56" s="74"/>
      <c r="AW56" s="75" t="s">
        <v>48</v>
      </c>
      <c r="AX56" s="76" t="s">
        <v>179</v>
      </c>
      <c r="AY56" s="76"/>
      <c r="AZ56" s="76"/>
      <c r="BA56" s="76"/>
      <c r="BB56" s="77"/>
      <c r="BC56" s="78">
        <f>'[2]Javaslat_II'!N263</f>
        <v>2255</v>
      </c>
      <c r="BD56" s="78"/>
      <c r="BE56" s="78"/>
      <c r="BF56" s="78"/>
      <c r="BG56" s="78">
        <f>'[2]Javaslat_II'!N279</f>
        <v>1950</v>
      </c>
      <c r="BH56" s="78"/>
      <c r="BI56" s="78">
        <v>25412</v>
      </c>
      <c r="BJ56" s="78">
        <v>9811</v>
      </c>
      <c r="BK56" s="78"/>
      <c r="BL56" s="8" t="s">
        <v>764</v>
      </c>
      <c r="BM56" s="74"/>
      <c r="BN56" s="75" t="s">
        <v>48</v>
      </c>
      <c r="BO56" s="76" t="s">
        <v>179</v>
      </c>
      <c r="BP56" s="76"/>
      <c r="BQ56" s="76"/>
      <c r="BR56" s="76"/>
      <c r="BS56" s="77"/>
      <c r="BT56" s="78"/>
      <c r="BU56" s="78"/>
      <c r="BV56" s="78"/>
      <c r="BW56" s="78">
        <f>'[2]Javaslat_II'!N315</f>
        <v>2402</v>
      </c>
      <c r="BX56" s="78"/>
      <c r="BY56" s="78"/>
      <c r="BZ56" s="78"/>
      <c r="CA56" s="8" t="s">
        <v>765</v>
      </c>
      <c r="CB56" s="74"/>
      <c r="CC56" s="75" t="s">
        <v>48</v>
      </c>
      <c r="CD56" s="76" t="s">
        <v>179</v>
      </c>
      <c r="CE56" s="76"/>
      <c r="CF56" s="76"/>
      <c r="CG56" s="76"/>
      <c r="CH56" s="77"/>
      <c r="CI56" s="78"/>
      <c r="CJ56" s="78">
        <f>'[2]2. melléklet_I_mód'!CI56+'[2]Javaslat_II'!N334</f>
        <v>526</v>
      </c>
      <c r="CK56" s="78"/>
      <c r="CL56" s="78"/>
      <c r="CM56" s="78"/>
      <c r="CN56" s="78">
        <v>2000</v>
      </c>
      <c r="CO56" s="78"/>
      <c r="CP56" s="78"/>
      <c r="CQ56" s="8" t="s">
        <v>766</v>
      </c>
      <c r="CR56" s="74"/>
      <c r="CS56" s="75" t="s">
        <v>48</v>
      </c>
      <c r="CT56" s="76" t="s">
        <v>179</v>
      </c>
      <c r="CU56" s="76"/>
      <c r="CV56" s="76"/>
      <c r="CW56" s="76"/>
      <c r="CX56" s="77"/>
      <c r="CY56" s="78">
        <f>'[2]Javaslat_II'!N342</f>
        <v>230</v>
      </c>
      <c r="CZ56" s="78"/>
      <c r="DA56" s="78"/>
      <c r="DB56" s="78"/>
      <c r="DC56" s="78"/>
      <c r="DD56" s="78">
        <v>360</v>
      </c>
      <c r="DE56" s="78"/>
      <c r="DF56" s="78"/>
      <c r="DG56" s="8" t="s">
        <v>767</v>
      </c>
      <c r="DH56" s="74"/>
      <c r="DI56" s="75" t="s">
        <v>48</v>
      </c>
      <c r="DJ56" s="76" t="s">
        <v>179</v>
      </c>
      <c r="DK56" s="76"/>
      <c r="DL56" s="76"/>
      <c r="DM56" s="76"/>
      <c r="DN56" s="77"/>
      <c r="DO56" s="78"/>
      <c r="DP56" s="78"/>
      <c r="DQ56" s="78"/>
      <c r="DR56" s="78"/>
      <c r="DS56" s="78"/>
      <c r="DT56" s="78"/>
      <c r="DU56" s="78">
        <f t="shared" si="119"/>
        <v>156479</v>
      </c>
    </row>
    <row r="57" spans="1:125" s="73" customFormat="1" ht="16.5" thickBot="1">
      <c r="A57" s="8" t="s">
        <v>182</v>
      </c>
      <c r="B57" s="74"/>
      <c r="C57" s="75" t="s">
        <v>60</v>
      </c>
      <c r="D57" s="79" t="s">
        <v>181</v>
      </c>
      <c r="E57" s="80"/>
      <c r="F57" s="79"/>
      <c r="G57" s="79"/>
      <c r="H57" s="81"/>
      <c r="I57" s="82">
        <f>'[2]2. melléklet_I_mód'!I57+'[2]Javaslat_II'!N144</f>
        <v>18812</v>
      </c>
      <c r="J57" s="82"/>
      <c r="K57" s="82"/>
      <c r="L57" s="82">
        <f>'[2]Javaslat_II'!N167</f>
        <v>419</v>
      </c>
      <c r="M57" s="82"/>
      <c r="N57" s="82">
        <v>6041</v>
      </c>
      <c r="O57" s="82"/>
      <c r="P57" s="82"/>
      <c r="Q57" s="8" t="s">
        <v>768</v>
      </c>
      <c r="R57" s="74"/>
      <c r="S57" s="75" t="s">
        <v>60</v>
      </c>
      <c r="T57" s="79" t="s">
        <v>181</v>
      </c>
      <c r="U57" s="80"/>
      <c r="V57" s="79"/>
      <c r="W57" s="79"/>
      <c r="X57" s="81"/>
      <c r="Y57" s="82"/>
      <c r="Z57" s="82"/>
      <c r="AA57" s="82">
        <v>2233</v>
      </c>
      <c r="AB57" s="82"/>
      <c r="AC57" s="82"/>
      <c r="AD57" s="82"/>
      <c r="AE57" s="82"/>
      <c r="AF57" s="8" t="s">
        <v>769</v>
      </c>
      <c r="AG57" s="74"/>
      <c r="AH57" s="75" t="s">
        <v>60</v>
      </c>
      <c r="AI57" s="79" t="s">
        <v>181</v>
      </c>
      <c r="AJ57" s="80"/>
      <c r="AK57" s="79"/>
      <c r="AL57" s="79"/>
      <c r="AM57" s="81"/>
      <c r="AN57" s="82"/>
      <c r="AO57" s="82">
        <f>'[2]Javaslat_II'!N227</f>
        <v>2657</v>
      </c>
      <c r="AP57" s="82">
        <f>'[2]Javaslat_II'!N244</f>
        <v>1002</v>
      </c>
      <c r="AQ57" s="82"/>
      <c r="AR57" s="82"/>
      <c r="AS57" s="82"/>
      <c r="AT57" s="82"/>
      <c r="AU57" s="8" t="s">
        <v>770</v>
      </c>
      <c r="AV57" s="74"/>
      <c r="AW57" s="75" t="s">
        <v>60</v>
      </c>
      <c r="AX57" s="79" t="s">
        <v>181</v>
      </c>
      <c r="AY57" s="80"/>
      <c r="AZ57" s="79"/>
      <c r="BA57" s="79"/>
      <c r="BB57" s="81"/>
      <c r="BC57" s="82">
        <f>'[2]Javaslat_II'!N266</f>
        <v>609</v>
      </c>
      <c r="BD57" s="82"/>
      <c r="BE57" s="82"/>
      <c r="BF57" s="82"/>
      <c r="BG57" s="82">
        <f>'[2]Javaslat_II'!N282</f>
        <v>527</v>
      </c>
      <c r="BH57" s="82"/>
      <c r="BI57" s="82">
        <v>5963</v>
      </c>
      <c r="BJ57" s="82">
        <v>2187</v>
      </c>
      <c r="BK57" s="82"/>
      <c r="BL57" s="8" t="s">
        <v>771</v>
      </c>
      <c r="BM57" s="74"/>
      <c r="BN57" s="75" t="s">
        <v>60</v>
      </c>
      <c r="BO57" s="79" t="s">
        <v>181</v>
      </c>
      <c r="BP57" s="80"/>
      <c r="BQ57" s="79"/>
      <c r="BR57" s="79"/>
      <c r="BS57" s="81"/>
      <c r="BT57" s="82"/>
      <c r="BU57" s="82"/>
      <c r="BV57" s="82"/>
      <c r="BW57" s="82">
        <f>'[2]Javaslat_II'!N318</f>
        <v>648</v>
      </c>
      <c r="BX57" s="82"/>
      <c r="BY57" s="82"/>
      <c r="BZ57" s="82"/>
      <c r="CA57" s="8" t="s">
        <v>772</v>
      </c>
      <c r="CB57" s="74"/>
      <c r="CC57" s="75" t="s">
        <v>60</v>
      </c>
      <c r="CD57" s="79" t="s">
        <v>181</v>
      </c>
      <c r="CE57" s="80"/>
      <c r="CF57" s="79"/>
      <c r="CG57" s="79"/>
      <c r="CH57" s="81"/>
      <c r="CI57" s="82"/>
      <c r="CJ57" s="82">
        <v>264</v>
      </c>
      <c r="CK57" s="82"/>
      <c r="CL57" s="82"/>
      <c r="CM57" s="82"/>
      <c r="CN57" s="82"/>
      <c r="CO57" s="82"/>
      <c r="CP57" s="82"/>
      <c r="CQ57" s="8" t="s">
        <v>773</v>
      </c>
      <c r="CR57" s="74"/>
      <c r="CS57" s="75" t="s">
        <v>60</v>
      </c>
      <c r="CT57" s="79" t="s">
        <v>181</v>
      </c>
      <c r="CU57" s="80"/>
      <c r="CV57" s="79"/>
      <c r="CW57" s="79"/>
      <c r="CX57" s="81"/>
      <c r="CY57" s="82">
        <f>'[2]Javaslat_II'!N345</f>
        <v>62</v>
      </c>
      <c r="CZ57" s="82"/>
      <c r="DA57" s="82"/>
      <c r="DB57" s="82"/>
      <c r="DC57" s="82"/>
      <c r="DD57" s="82"/>
      <c r="DE57" s="82"/>
      <c r="DF57" s="82"/>
      <c r="DG57" s="8" t="s">
        <v>774</v>
      </c>
      <c r="DH57" s="74"/>
      <c r="DI57" s="75" t="s">
        <v>60</v>
      </c>
      <c r="DJ57" s="79" t="s">
        <v>181</v>
      </c>
      <c r="DK57" s="80"/>
      <c r="DL57" s="79"/>
      <c r="DM57" s="79"/>
      <c r="DN57" s="81"/>
      <c r="DO57" s="82"/>
      <c r="DP57" s="82"/>
      <c r="DQ57" s="82"/>
      <c r="DR57" s="82"/>
      <c r="DS57" s="82"/>
      <c r="DT57" s="82"/>
      <c r="DU57" s="82">
        <f t="shared" si="119"/>
        <v>41424</v>
      </c>
    </row>
    <row r="58" spans="1:125" s="73" customFormat="1" ht="16.5" thickBot="1">
      <c r="A58" s="8" t="s">
        <v>184</v>
      </c>
      <c r="B58" s="74"/>
      <c r="C58" s="75" t="s">
        <v>83</v>
      </c>
      <c r="D58" s="79" t="s">
        <v>183</v>
      </c>
      <c r="E58" s="80"/>
      <c r="F58" s="79"/>
      <c r="G58" s="79"/>
      <c r="H58" s="81"/>
      <c r="I58" s="82">
        <f>'[2]2. melléklet_I_mód'!I58+'[2]Javaslat_II'!N148</f>
        <v>203512</v>
      </c>
      <c r="J58" s="82"/>
      <c r="K58" s="82">
        <v>20316</v>
      </c>
      <c r="L58" s="82">
        <f>'[2]2. melléklet'!L58+'[2]Javaslat_I'!N61+'[2]Javaslat_II'!N170</f>
        <v>137021</v>
      </c>
      <c r="M58" s="82"/>
      <c r="N58" s="82">
        <f>'[2]2. melléklet_I_mód'!N58+'[2]Javaslat_II'!N193</f>
        <v>58289</v>
      </c>
      <c r="O58" s="82"/>
      <c r="P58" s="82"/>
      <c r="Q58" s="8" t="s">
        <v>775</v>
      </c>
      <c r="R58" s="74"/>
      <c r="S58" s="75" t="s">
        <v>83</v>
      </c>
      <c r="T58" s="79" t="s">
        <v>183</v>
      </c>
      <c r="U58" s="80"/>
      <c r="V58" s="79"/>
      <c r="W58" s="79"/>
      <c r="X58" s="81"/>
      <c r="Y58" s="82"/>
      <c r="Z58" s="82">
        <v>250</v>
      </c>
      <c r="AA58" s="82">
        <v>4040</v>
      </c>
      <c r="AB58" s="82">
        <v>3500</v>
      </c>
      <c r="AC58" s="82"/>
      <c r="AD58" s="82">
        <v>1000</v>
      </c>
      <c r="AE58" s="82">
        <v>53342</v>
      </c>
      <c r="AF58" s="8" t="s">
        <v>776</v>
      </c>
      <c r="AG58" s="74"/>
      <c r="AH58" s="75" t="s">
        <v>83</v>
      </c>
      <c r="AI58" s="79" t="s">
        <v>183</v>
      </c>
      <c r="AJ58" s="80"/>
      <c r="AK58" s="79"/>
      <c r="AL58" s="79"/>
      <c r="AM58" s="81"/>
      <c r="AN58" s="82">
        <v>6126</v>
      </c>
      <c r="AO58" s="82">
        <f>'[2]2. melléklet_I_mód'!AO58+'[2]Javaslat_II'!N230</f>
        <v>18161</v>
      </c>
      <c r="AP58" s="82">
        <f>'[2]Javaslat_II'!N247</f>
        <v>14985</v>
      </c>
      <c r="AQ58" s="82">
        <v>51136</v>
      </c>
      <c r="AR58" s="82">
        <v>64200</v>
      </c>
      <c r="AS58" s="82"/>
      <c r="AT58" s="82">
        <v>1889</v>
      </c>
      <c r="AU58" s="8" t="s">
        <v>777</v>
      </c>
      <c r="AV58" s="74"/>
      <c r="AW58" s="75" t="s">
        <v>83</v>
      </c>
      <c r="AX58" s="79" t="s">
        <v>183</v>
      </c>
      <c r="AY58" s="80"/>
      <c r="AZ58" s="79"/>
      <c r="BA58" s="79"/>
      <c r="BB58" s="81"/>
      <c r="BC58" s="82">
        <f>'[2]2. melléklet_I_mód'!BC58+'[2]Javaslat_II'!N269</f>
        <v>4975</v>
      </c>
      <c r="BD58" s="82">
        <v>48010</v>
      </c>
      <c r="BE58" s="82">
        <v>66792</v>
      </c>
      <c r="BF58" s="82"/>
      <c r="BG58" s="82">
        <f>'[2]Javaslat_II'!N285</f>
        <v>2476</v>
      </c>
      <c r="BH58" s="82"/>
      <c r="BI58" s="82">
        <f>'[2]2. melléklet_I_mód'!BH58+'[2]Javaslat_II'!N301</f>
        <v>3695</v>
      </c>
      <c r="BJ58" s="82">
        <v>273</v>
      </c>
      <c r="BK58" s="82"/>
      <c r="BL58" s="8" t="s">
        <v>778</v>
      </c>
      <c r="BM58" s="74"/>
      <c r="BN58" s="75" t="s">
        <v>83</v>
      </c>
      <c r="BO58" s="79" t="s">
        <v>183</v>
      </c>
      <c r="BP58" s="80"/>
      <c r="BQ58" s="79"/>
      <c r="BR58" s="79"/>
      <c r="BS58" s="81"/>
      <c r="BT58" s="82"/>
      <c r="BU58" s="82">
        <v>550</v>
      </c>
      <c r="BV58" s="82"/>
      <c r="BW58" s="82">
        <f>'[2]Javaslat_II'!N321</f>
        <v>3985</v>
      </c>
      <c r="BX58" s="82"/>
      <c r="BY58" s="82"/>
      <c r="BZ58" s="82"/>
      <c r="CA58" s="8" t="s">
        <v>779</v>
      </c>
      <c r="CB58" s="74"/>
      <c r="CC58" s="75" t="s">
        <v>83</v>
      </c>
      <c r="CD58" s="79" t="s">
        <v>183</v>
      </c>
      <c r="CE58" s="80"/>
      <c r="CF58" s="79"/>
      <c r="CG58" s="79"/>
      <c r="CH58" s="81"/>
      <c r="CI58" s="82"/>
      <c r="CJ58" s="82">
        <f>'[2]2. melléklet_I_mód'!CI58+'[2]Javaslat_II'!N337</f>
        <v>2074</v>
      </c>
      <c r="CK58" s="82"/>
      <c r="CL58" s="82"/>
      <c r="CM58" s="82"/>
      <c r="CN58" s="82"/>
      <c r="CO58" s="82"/>
      <c r="CP58" s="82"/>
      <c r="CQ58" s="8" t="s">
        <v>780</v>
      </c>
      <c r="CR58" s="74"/>
      <c r="CS58" s="75" t="s">
        <v>83</v>
      </c>
      <c r="CT58" s="79" t="s">
        <v>183</v>
      </c>
      <c r="CU58" s="80"/>
      <c r="CV58" s="79"/>
      <c r="CW58" s="79"/>
      <c r="CX58" s="81"/>
      <c r="CY58" s="82">
        <f>'[2]Javaslat_II'!N348</f>
        <v>581</v>
      </c>
      <c r="CZ58" s="82"/>
      <c r="DA58" s="82"/>
      <c r="DB58" s="82"/>
      <c r="DC58" s="82"/>
      <c r="DD58" s="82"/>
      <c r="DE58" s="82">
        <v>1626</v>
      </c>
      <c r="DF58" s="82"/>
      <c r="DG58" s="8" t="s">
        <v>781</v>
      </c>
      <c r="DH58" s="74"/>
      <c r="DI58" s="75" t="s">
        <v>83</v>
      </c>
      <c r="DJ58" s="79" t="s">
        <v>183</v>
      </c>
      <c r="DK58" s="80"/>
      <c r="DL58" s="79"/>
      <c r="DM58" s="79"/>
      <c r="DN58" s="81"/>
      <c r="DO58" s="82"/>
      <c r="DP58" s="82"/>
      <c r="DQ58" s="82"/>
      <c r="DR58" s="82"/>
      <c r="DS58" s="82"/>
      <c r="DT58" s="82"/>
      <c r="DU58" s="82">
        <f t="shared" si="119"/>
        <v>772804</v>
      </c>
    </row>
    <row r="59" spans="1:125" s="73" customFormat="1" ht="16.5" thickBot="1">
      <c r="A59" s="8" t="s">
        <v>187</v>
      </c>
      <c r="B59" s="74"/>
      <c r="C59" s="75" t="s">
        <v>185</v>
      </c>
      <c r="D59" s="83" t="s">
        <v>186</v>
      </c>
      <c r="E59" s="84"/>
      <c r="F59" s="84"/>
      <c r="G59" s="83"/>
      <c r="H59" s="85"/>
      <c r="I59" s="86"/>
      <c r="J59" s="86"/>
      <c r="K59" s="86"/>
      <c r="L59" s="86"/>
      <c r="M59" s="86"/>
      <c r="N59" s="86"/>
      <c r="O59" s="86"/>
      <c r="P59" s="86"/>
      <c r="Q59" s="8" t="s">
        <v>782</v>
      </c>
      <c r="R59" s="74"/>
      <c r="S59" s="75" t="s">
        <v>185</v>
      </c>
      <c r="T59" s="83" t="s">
        <v>186</v>
      </c>
      <c r="U59" s="84"/>
      <c r="V59" s="84"/>
      <c r="W59" s="83"/>
      <c r="X59" s="85"/>
      <c r="Y59" s="86"/>
      <c r="Z59" s="86"/>
      <c r="AA59" s="86"/>
      <c r="AB59" s="86"/>
      <c r="AC59" s="86"/>
      <c r="AD59" s="86"/>
      <c r="AE59" s="86"/>
      <c r="AF59" s="8" t="s">
        <v>783</v>
      </c>
      <c r="AG59" s="74"/>
      <c r="AH59" s="75" t="s">
        <v>185</v>
      </c>
      <c r="AI59" s="83" t="s">
        <v>186</v>
      </c>
      <c r="AJ59" s="84"/>
      <c r="AK59" s="84"/>
      <c r="AL59" s="83"/>
      <c r="AM59" s="85"/>
      <c r="AN59" s="86"/>
      <c r="AO59" s="86"/>
      <c r="AP59" s="86"/>
      <c r="AQ59" s="86"/>
      <c r="AR59" s="86"/>
      <c r="AS59" s="86"/>
      <c r="AT59" s="86"/>
      <c r="AU59" s="8" t="s">
        <v>784</v>
      </c>
      <c r="AV59" s="74"/>
      <c r="AW59" s="75" t="s">
        <v>185</v>
      </c>
      <c r="AX59" s="83" t="s">
        <v>186</v>
      </c>
      <c r="AY59" s="84"/>
      <c r="AZ59" s="84"/>
      <c r="BA59" s="83"/>
      <c r="BB59" s="85"/>
      <c r="BC59" s="86"/>
      <c r="BD59" s="86"/>
      <c r="BE59" s="86"/>
      <c r="BF59" s="86"/>
      <c r="BG59" s="86"/>
      <c r="BH59" s="86"/>
      <c r="BI59" s="86">
        <v>6093</v>
      </c>
      <c r="BJ59" s="86"/>
      <c r="BK59" s="86"/>
      <c r="BL59" s="8" t="s">
        <v>785</v>
      </c>
      <c r="BM59" s="74"/>
      <c r="BN59" s="75" t="s">
        <v>185</v>
      </c>
      <c r="BO59" s="83" t="s">
        <v>186</v>
      </c>
      <c r="BP59" s="84"/>
      <c r="BQ59" s="84"/>
      <c r="BR59" s="83"/>
      <c r="BS59" s="85"/>
      <c r="BT59" s="86"/>
      <c r="BU59" s="86"/>
      <c r="BV59" s="86"/>
      <c r="BW59" s="86"/>
      <c r="BX59" s="86"/>
      <c r="BY59" s="86"/>
      <c r="BZ59" s="86"/>
      <c r="CA59" s="8" t="s">
        <v>786</v>
      </c>
      <c r="CB59" s="74"/>
      <c r="CC59" s="75" t="s">
        <v>185</v>
      </c>
      <c r="CD59" s="83" t="s">
        <v>186</v>
      </c>
      <c r="CE59" s="84"/>
      <c r="CF59" s="84"/>
      <c r="CG59" s="83"/>
      <c r="CH59" s="85"/>
      <c r="CI59" s="86"/>
      <c r="CJ59" s="86"/>
      <c r="CK59" s="86"/>
      <c r="CL59" s="86"/>
      <c r="CM59" s="86"/>
      <c r="CN59" s="86"/>
      <c r="CO59" s="86"/>
      <c r="CP59" s="86">
        <v>2386</v>
      </c>
      <c r="CQ59" s="8" t="s">
        <v>787</v>
      </c>
      <c r="CR59" s="74"/>
      <c r="CS59" s="75" t="s">
        <v>185</v>
      </c>
      <c r="CT59" s="83" t="s">
        <v>186</v>
      </c>
      <c r="CU59" s="84"/>
      <c r="CV59" s="84"/>
      <c r="CW59" s="83"/>
      <c r="CX59" s="85"/>
      <c r="CY59" s="86"/>
      <c r="CZ59" s="86"/>
      <c r="DA59" s="86"/>
      <c r="DB59" s="86">
        <v>600</v>
      </c>
      <c r="DC59" s="86">
        <v>12660</v>
      </c>
      <c r="DD59" s="86"/>
      <c r="DE59" s="86"/>
      <c r="DF59" s="86">
        <v>5190</v>
      </c>
      <c r="DG59" s="8" t="s">
        <v>788</v>
      </c>
      <c r="DH59" s="74"/>
      <c r="DI59" s="75" t="s">
        <v>185</v>
      </c>
      <c r="DJ59" s="83" t="s">
        <v>186</v>
      </c>
      <c r="DK59" s="84"/>
      <c r="DL59" s="84"/>
      <c r="DM59" s="83"/>
      <c r="DN59" s="85"/>
      <c r="DO59" s="86"/>
      <c r="DP59" s="86"/>
      <c r="DQ59" s="86"/>
      <c r="DR59" s="86">
        <v>8180</v>
      </c>
      <c r="DS59" s="86"/>
      <c r="DT59" s="86"/>
      <c r="DU59" s="86">
        <f t="shared" si="119"/>
        <v>35109</v>
      </c>
    </row>
    <row r="60" spans="1:125" s="73" customFormat="1" ht="16.5" thickBot="1">
      <c r="A60" s="8" t="s">
        <v>189</v>
      </c>
      <c r="B60" s="74"/>
      <c r="C60" s="75" t="s">
        <v>112</v>
      </c>
      <c r="D60" s="79" t="s">
        <v>188</v>
      </c>
      <c r="E60" s="80"/>
      <c r="F60" s="79"/>
      <c r="G60" s="79"/>
      <c r="H60" s="81"/>
      <c r="I60" s="82">
        <f>SUM(I61:I66)</f>
        <v>76302</v>
      </c>
      <c r="J60" s="82"/>
      <c r="K60" s="82">
        <f aca="true" t="shared" si="120" ref="K60:P60">SUM(K61:K66)</f>
        <v>0</v>
      </c>
      <c r="L60" s="82">
        <f t="shared" si="120"/>
        <v>9100</v>
      </c>
      <c r="M60" s="82">
        <f t="shared" si="120"/>
        <v>13185</v>
      </c>
      <c r="N60" s="82">
        <f t="shared" si="120"/>
        <v>0</v>
      </c>
      <c r="O60" s="82">
        <f t="shared" si="120"/>
        <v>0</v>
      </c>
      <c r="P60" s="82">
        <f t="shared" si="120"/>
        <v>386305</v>
      </c>
      <c r="Q60" s="8" t="s">
        <v>789</v>
      </c>
      <c r="R60" s="74"/>
      <c r="S60" s="75" t="s">
        <v>112</v>
      </c>
      <c r="T60" s="79" t="s">
        <v>188</v>
      </c>
      <c r="U60" s="80"/>
      <c r="V60" s="79"/>
      <c r="W60" s="79"/>
      <c r="X60" s="81"/>
      <c r="Y60" s="82">
        <f>SUM(Y61:Y66)</f>
        <v>0</v>
      </c>
      <c r="Z60" s="82">
        <f aca="true" t="shared" si="121" ref="Z60:AE60">SUM(Z61:Z66)</f>
        <v>0</v>
      </c>
      <c r="AA60" s="82">
        <f t="shared" si="121"/>
        <v>31</v>
      </c>
      <c r="AB60" s="82">
        <f t="shared" si="121"/>
        <v>0</v>
      </c>
      <c r="AC60" s="82">
        <f t="shared" si="121"/>
        <v>43560</v>
      </c>
      <c r="AD60" s="82">
        <f t="shared" si="121"/>
        <v>0</v>
      </c>
      <c r="AE60" s="82">
        <f t="shared" si="121"/>
        <v>0</v>
      </c>
      <c r="AF60" s="8" t="s">
        <v>790</v>
      </c>
      <c r="AG60" s="74"/>
      <c r="AH60" s="75" t="s">
        <v>112</v>
      </c>
      <c r="AI60" s="79" t="s">
        <v>188</v>
      </c>
      <c r="AJ60" s="80"/>
      <c r="AK60" s="79"/>
      <c r="AL60" s="79"/>
      <c r="AM60" s="81"/>
      <c r="AN60" s="82">
        <f>SUM(AN61:AN66)</f>
        <v>0</v>
      </c>
      <c r="AO60" s="82">
        <f aca="true" t="shared" si="122" ref="AO60:AT60">SUM(AO61:AO66)</f>
        <v>0</v>
      </c>
      <c r="AP60" s="82">
        <f t="shared" si="122"/>
        <v>0</v>
      </c>
      <c r="AQ60" s="82">
        <f t="shared" si="122"/>
        <v>9300</v>
      </c>
      <c r="AR60" s="82">
        <f t="shared" si="122"/>
        <v>0</v>
      </c>
      <c r="AS60" s="82">
        <f t="shared" si="122"/>
        <v>0</v>
      </c>
      <c r="AT60" s="82">
        <f t="shared" si="122"/>
        <v>0</v>
      </c>
      <c r="AU60" s="8" t="s">
        <v>791</v>
      </c>
      <c r="AV60" s="74"/>
      <c r="AW60" s="75" t="s">
        <v>112</v>
      </c>
      <c r="AX60" s="79" t="s">
        <v>188</v>
      </c>
      <c r="AY60" s="80"/>
      <c r="AZ60" s="79"/>
      <c r="BA60" s="79"/>
      <c r="BB60" s="81"/>
      <c r="BC60" s="82">
        <f>SUM(BC61:BC66)</f>
        <v>0</v>
      </c>
      <c r="BD60" s="82">
        <f aca="true" t="shared" si="123" ref="BD60:BK60">SUM(BD61:BD66)</f>
        <v>0</v>
      </c>
      <c r="BE60" s="82">
        <f t="shared" si="123"/>
        <v>12000</v>
      </c>
      <c r="BF60" s="82">
        <f t="shared" si="123"/>
        <v>0</v>
      </c>
      <c r="BG60" s="82">
        <f>SUM(BG61:BG66)</f>
        <v>3500</v>
      </c>
      <c r="BH60" s="82">
        <f t="shared" si="123"/>
        <v>0</v>
      </c>
      <c r="BI60" s="82">
        <f t="shared" si="123"/>
        <v>0</v>
      </c>
      <c r="BJ60" s="82">
        <f t="shared" si="123"/>
        <v>0</v>
      </c>
      <c r="BK60" s="82">
        <f t="shared" si="123"/>
        <v>6050</v>
      </c>
      <c r="BL60" s="8" t="s">
        <v>792</v>
      </c>
      <c r="BM60" s="74"/>
      <c r="BN60" s="75" t="s">
        <v>112</v>
      </c>
      <c r="BO60" s="79" t="s">
        <v>188</v>
      </c>
      <c r="BP60" s="80"/>
      <c r="BQ60" s="79"/>
      <c r="BR60" s="79"/>
      <c r="BS60" s="81"/>
      <c r="BT60" s="82">
        <f>SUM(BT61:BT66)</f>
        <v>34000</v>
      </c>
      <c r="BU60" s="82">
        <f aca="true" t="shared" si="124" ref="BU60:BZ60">SUM(BU61:BU66)</f>
        <v>400</v>
      </c>
      <c r="BV60" s="82">
        <f t="shared" si="124"/>
        <v>95053</v>
      </c>
      <c r="BW60" s="82">
        <f t="shared" si="124"/>
        <v>0</v>
      </c>
      <c r="BX60" s="82">
        <f t="shared" si="124"/>
        <v>28255</v>
      </c>
      <c r="BY60" s="82">
        <f t="shared" si="124"/>
        <v>51844</v>
      </c>
      <c r="BZ60" s="82">
        <f t="shared" si="124"/>
        <v>2250</v>
      </c>
      <c r="CA60" s="8" t="s">
        <v>793</v>
      </c>
      <c r="CB60" s="74"/>
      <c r="CC60" s="75" t="s">
        <v>112</v>
      </c>
      <c r="CD60" s="79" t="s">
        <v>188</v>
      </c>
      <c r="CE60" s="80"/>
      <c r="CF60" s="79"/>
      <c r="CG60" s="79"/>
      <c r="CH60" s="81"/>
      <c r="CI60" s="82">
        <f aca="true" t="shared" si="125" ref="CI60:CN60">SUM(CI61:CI66)</f>
        <v>9500</v>
      </c>
      <c r="CJ60" s="82">
        <f t="shared" si="125"/>
        <v>0</v>
      </c>
      <c r="CK60" s="82">
        <f t="shared" si="125"/>
        <v>234460</v>
      </c>
      <c r="CL60" s="82">
        <f t="shared" si="125"/>
        <v>0</v>
      </c>
      <c r="CM60" s="82">
        <f t="shared" si="125"/>
        <v>0</v>
      </c>
      <c r="CN60" s="82">
        <f t="shared" si="125"/>
        <v>1500</v>
      </c>
      <c r="CO60" s="82">
        <f>SUM(CO61:CO66)</f>
        <v>0</v>
      </c>
      <c r="CP60" s="82">
        <f>SUM(CP62:CP66)</f>
        <v>0</v>
      </c>
      <c r="CQ60" s="8" t="s">
        <v>794</v>
      </c>
      <c r="CR60" s="74"/>
      <c r="CS60" s="75" t="s">
        <v>112</v>
      </c>
      <c r="CT60" s="79" t="s">
        <v>188</v>
      </c>
      <c r="CU60" s="80"/>
      <c r="CV60" s="79"/>
      <c r="CW60" s="79"/>
      <c r="CX60" s="81"/>
      <c r="CY60" s="82">
        <f aca="true" t="shared" si="126" ref="CY60:DE60">SUM(CY61:CY66)</f>
        <v>14489</v>
      </c>
      <c r="CZ60" s="82">
        <f t="shared" si="126"/>
        <v>25938</v>
      </c>
      <c r="DA60" s="82">
        <f t="shared" si="126"/>
        <v>43423</v>
      </c>
      <c r="DB60" s="82">
        <f t="shared" si="126"/>
        <v>0</v>
      </c>
      <c r="DC60" s="82">
        <f t="shared" si="126"/>
        <v>0</v>
      </c>
      <c r="DD60" s="82">
        <f t="shared" si="126"/>
        <v>0</v>
      </c>
      <c r="DE60" s="82">
        <f t="shared" si="126"/>
        <v>0</v>
      </c>
      <c r="DF60" s="82">
        <f>SUM(DF62:DF66)</f>
        <v>0</v>
      </c>
      <c r="DG60" s="8" t="s">
        <v>795</v>
      </c>
      <c r="DH60" s="74"/>
      <c r="DI60" s="75" t="s">
        <v>112</v>
      </c>
      <c r="DJ60" s="79" t="s">
        <v>188</v>
      </c>
      <c r="DK60" s="80"/>
      <c r="DL60" s="79"/>
      <c r="DM60" s="79"/>
      <c r="DN60" s="81"/>
      <c r="DO60" s="82">
        <f>SUM(DO61:DO66)</f>
        <v>36563</v>
      </c>
      <c r="DP60" s="82">
        <f>SUM(DP61:DP66)</f>
        <v>35499</v>
      </c>
      <c r="DQ60" s="82">
        <f>SUM(DQ61:DQ66)</f>
        <v>27352</v>
      </c>
      <c r="DR60" s="82">
        <f>SUM(DR61:DR66)</f>
        <v>500</v>
      </c>
      <c r="DS60" s="82"/>
      <c r="DT60" s="82">
        <f>SUM(DT61:DT66)</f>
        <v>0</v>
      </c>
      <c r="DU60" s="82">
        <f t="shared" si="119"/>
        <v>1200359</v>
      </c>
    </row>
    <row r="61" spans="1:125" s="93" customFormat="1" ht="15" thickBot="1">
      <c r="A61" s="8" t="s">
        <v>192</v>
      </c>
      <c r="B61" s="87"/>
      <c r="C61" s="88"/>
      <c r="D61" s="89" t="s">
        <v>190</v>
      </c>
      <c r="E61" s="90" t="s">
        <v>191</v>
      </c>
      <c r="F61" s="90"/>
      <c r="G61" s="90"/>
      <c r="H61" s="91"/>
      <c r="I61" s="92"/>
      <c r="J61" s="92"/>
      <c r="K61" s="92"/>
      <c r="L61" s="92"/>
      <c r="M61" s="92"/>
      <c r="N61" s="92"/>
      <c r="O61" s="92"/>
      <c r="P61" s="92">
        <f>'[2]2. melléklet_I_mód'!P61+'[2]Javaslat_II'!N202</f>
        <v>386305</v>
      </c>
      <c r="Q61" s="8" t="s">
        <v>796</v>
      </c>
      <c r="R61" s="87"/>
      <c r="S61" s="88"/>
      <c r="T61" s="89" t="s">
        <v>190</v>
      </c>
      <c r="U61" s="90" t="s">
        <v>191</v>
      </c>
      <c r="V61" s="90"/>
      <c r="W61" s="90"/>
      <c r="X61" s="91"/>
      <c r="Y61" s="92"/>
      <c r="Z61" s="92"/>
      <c r="AA61" s="92"/>
      <c r="AB61" s="92"/>
      <c r="AC61" s="92"/>
      <c r="AD61" s="92"/>
      <c r="AE61" s="92"/>
      <c r="AF61" s="8" t="s">
        <v>797</v>
      </c>
      <c r="AG61" s="87"/>
      <c r="AH61" s="88"/>
      <c r="AI61" s="89" t="s">
        <v>190</v>
      </c>
      <c r="AJ61" s="90" t="s">
        <v>191</v>
      </c>
      <c r="AK61" s="90"/>
      <c r="AL61" s="90"/>
      <c r="AM61" s="91"/>
      <c r="AN61" s="92"/>
      <c r="AO61" s="92"/>
      <c r="AP61" s="92"/>
      <c r="AQ61" s="92"/>
      <c r="AR61" s="92"/>
      <c r="AS61" s="92"/>
      <c r="AT61" s="92"/>
      <c r="AU61" s="8" t="s">
        <v>798</v>
      </c>
      <c r="AV61" s="87"/>
      <c r="AW61" s="88"/>
      <c r="AX61" s="89" t="s">
        <v>190</v>
      </c>
      <c r="AY61" s="90" t="s">
        <v>191</v>
      </c>
      <c r="AZ61" s="90"/>
      <c r="BA61" s="90"/>
      <c r="BB61" s="91"/>
      <c r="BC61" s="92"/>
      <c r="BD61" s="92"/>
      <c r="BE61" s="92"/>
      <c r="BF61" s="92"/>
      <c r="BG61" s="92"/>
      <c r="BH61" s="92"/>
      <c r="BI61" s="92"/>
      <c r="BJ61" s="92"/>
      <c r="BK61" s="92"/>
      <c r="BL61" s="8" t="s">
        <v>799</v>
      </c>
      <c r="BM61" s="87"/>
      <c r="BN61" s="88"/>
      <c r="BO61" s="89" t="s">
        <v>190</v>
      </c>
      <c r="BP61" s="90" t="s">
        <v>191</v>
      </c>
      <c r="BQ61" s="90"/>
      <c r="BR61" s="90"/>
      <c r="BS61" s="91"/>
      <c r="BT61" s="92"/>
      <c r="BU61" s="92"/>
      <c r="BV61" s="92"/>
      <c r="BW61" s="92"/>
      <c r="BX61" s="92"/>
      <c r="BY61" s="92"/>
      <c r="BZ61" s="92"/>
      <c r="CA61" s="8" t="s">
        <v>800</v>
      </c>
      <c r="CB61" s="87"/>
      <c r="CC61" s="88"/>
      <c r="CD61" s="89" t="s">
        <v>190</v>
      </c>
      <c r="CE61" s="90" t="s">
        <v>191</v>
      </c>
      <c r="CF61" s="90"/>
      <c r="CG61" s="90"/>
      <c r="CH61" s="91"/>
      <c r="CI61" s="92"/>
      <c r="CJ61" s="92"/>
      <c r="CK61" s="92"/>
      <c r="CL61" s="92"/>
      <c r="CM61" s="92"/>
      <c r="CN61" s="92"/>
      <c r="CO61" s="92"/>
      <c r="CP61" s="92"/>
      <c r="CQ61" s="8" t="s">
        <v>801</v>
      </c>
      <c r="CR61" s="87"/>
      <c r="CS61" s="88"/>
      <c r="CT61" s="89" t="s">
        <v>190</v>
      </c>
      <c r="CU61" s="90" t="s">
        <v>191</v>
      </c>
      <c r="CV61" s="90"/>
      <c r="CW61" s="90"/>
      <c r="CX61" s="91"/>
      <c r="CY61" s="92"/>
      <c r="CZ61" s="92"/>
      <c r="DA61" s="92"/>
      <c r="DB61" s="92"/>
      <c r="DC61" s="92"/>
      <c r="DD61" s="92"/>
      <c r="DE61" s="92"/>
      <c r="DF61" s="92"/>
      <c r="DG61" s="8" t="s">
        <v>802</v>
      </c>
      <c r="DH61" s="87"/>
      <c r="DI61" s="88"/>
      <c r="DJ61" s="89" t="s">
        <v>190</v>
      </c>
      <c r="DK61" s="90" t="s">
        <v>191</v>
      </c>
      <c r="DL61" s="90"/>
      <c r="DM61" s="90"/>
      <c r="DN61" s="91"/>
      <c r="DO61" s="92"/>
      <c r="DP61" s="92"/>
      <c r="DQ61" s="92"/>
      <c r="DR61" s="92"/>
      <c r="DS61" s="92"/>
      <c r="DT61" s="92"/>
      <c r="DU61" s="92">
        <f t="shared" si="119"/>
        <v>386305</v>
      </c>
    </row>
    <row r="62" spans="1:125" s="93" customFormat="1" ht="15" thickBot="1">
      <c r="A62" s="8" t="s">
        <v>195</v>
      </c>
      <c r="B62" s="87"/>
      <c r="C62" s="88"/>
      <c r="D62" s="89" t="s">
        <v>193</v>
      </c>
      <c r="E62" s="90" t="s">
        <v>194</v>
      </c>
      <c r="F62" s="90"/>
      <c r="G62" s="90"/>
      <c r="H62" s="91"/>
      <c r="I62" s="92">
        <v>3080</v>
      </c>
      <c r="J62" s="92"/>
      <c r="K62" s="92"/>
      <c r="L62" s="92"/>
      <c r="M62" s="92">
        <v>13185</v>
      </c>
      <c r="N62" s="92"/>
      <c r="O62" s="92"/>
      <c r="P62" s="92"/>
      <c r="Q62" s="8" t="s">
        <v>803</v>
      </c>
      <c r="R62" s="87"/>
      <c r="S62" s="88"/>
      <c r="T62" s="89" t="s">
        <v>193</v>
      </c>
      <c r="U62" s="90" t="s">
        <v>194</v>
      </c>
      <c r="V62" s="90"/>
      <c r="W62" s="90"/>
      <c r="X62" s="91"/>
      <c r="Y62" s="92"/>
      <c r="Z62" s="92"/>
      <c r="AA62" s="92">
        <f>'[2]Javaslat_II'!N213</f>
        <v>31</v>
      </c>
      <c r="AB62" s="92"/>
      <c r="AC62" s="92"/>
      <c r="AD62" s="92"/>
      <c r="AE62" s="92"/>
      <c r="AF62" s="8" t="s">
        <v>804</v>
      </c>
      <c r="AG62" s="87"/>
      <c r="AH62" s="88"/>
      <c r="AI62" s="89" t="s">
        <v>193</v>
      </c>
      <c r="AJ62" s="90" t="s">
        <v>194</v>
      </c>
      <c r="AK62" s="90"/>
      <c r="AL62" s="90"/>
      <c r="AM62" s="91"/>
      <c r="AN62" s="92"/>
      <c r="AO62" s="92"/>
      <c r="AP62" s="92"/>
      <c r="AQ62" s="92">
        <v>1450</v>
      </c>
      <c r="AR62" s="92"/>
      <c r="AS62" s="92"/>
      <c r="AT62" s="92"/>
      <c r="AU62" s="8" t="s">
        <v>805</v>
      </c>
      <c r="AV62" s="87"/>
      <c r="AW62" s="88"/>
      <c r="AX62" s="89" t="s">
        <v>193</v>
      </c>
      <c r="AY62" s="90" t="s">
        <v>194</v>
      </c>
      <c r="AZ62" s="90"/>
      <c r="BA62" s="90"/>
      <c r="BB62" s="91"/>
      <c r="BC62" s="92"/>
      <c r="BD62" s="92"/>
      <c r="BE62" s="92"/>
      <c r="BF62" s="92"/>
      <c r="BG62" s="92"/>
      <c r="BH62" s="92"/>
      <c r="BI62" s="92"/>
      <c r="BJ62" s="92"/>
      <c r="BK62" s="92"/>
      <c r="BL62" s="8" t="s">
        <v>806</v>
      </c>
      <c r="BM62" s="87"/>
      <c r="BN62" s="88"/>
      <c r="BO62" s="89" t="s">
        <v>193</v>
      </c>
      <c r="BP62" s="90" t="s">
        <v>194</v>
      </c>
      <c r="BQ62" s="90"/>
      <c r="BR62" s="90"/>
      <c r="BS62" s="91"/>
      <c r="BT62" s="92"/>
      <c r="BU62" s="92">
        <v>400</v>
      </c>
      <c r="BV62" s="92"/>
      <c r="BW62" s="92"/>
      <c r="BX62" s="92"/>
      <c r="BY62" s="92"/>
      <c r="BZ62" s="92"/>
      <c r="CA62" s="8" t="s">
        <v>807</v>
      </c>
      <c r="CB62" s="87"/>
      <c r="CC62" s="88"/>
      <c r="CD62" s="89" t="s">
        <v>193</v>
      </c>
      <c r="CE62" s="90" t="s">
        <v>194</v>
      </c>
      <c r="CF62" s="90"/>
      <c r="CG62" s="90"/>
      <c r="CH62" s="91"/>
      <c r="CI62" s="92"/>
      <c r="CJ62" s="92"/>
      <c r="CK62" s="92">
        <v>234460</v>
      </c>
      <c r="CL62" s="92"/>
      <c r="CM62" s="92"/>
      <c r="CN62" s="92">
        <v>1500</v>
      </c>
      <c r="CO62" s="92"/>
      <c r="CP62" s="92"/>
      <c r="CQ62" s="8" t="s">
        <v>808</v>
      </c>
      <c r="CR62" s="87"/>
      <c r="CS62" s="88"/>
      <c r="CT62" s="89" t="s">
        <v>193</v>
      </c>
      <c r="CU62" s="90" t="s">
        <v>194</v>
      </c>
      <c r="CV62" s="90"/>
      <c r="CW62" s="90"/>
      <c r="CX62" s="91"/>
      <c r="CY62" s="92">
        <v>14489</v>
      </c>
      <c r="CZ62" s="92">
        <v>25938</v>
      </c>
      <c r="DA62" s="92">
        <v>43423</v>
      </c>
      <c r="DB62" s="92"/>
      <c r="DC62" s="92"/>
      <c r="DD62" s="92"/>
      <c r="DE62" s="92"/>
      <c r="DF62" s="92"/>
      <c r="DG62" s="8" t="s">
        <v>809</v>
      </c>
      <c r="DH62" s="87"/>
      <c r="DI62" s="88"/>
      <c r="DJ62" s="89" t="s">
        <v>193</v>
      </c>
      <c r="DK62" s="90" t="s">
        <v>194</v>
      </c>
      <c r="DL62" s="90"/>
      <c r="DM62" s="90"/>
      <c r="DN62" s="91"/>
      <c r="DO62" s="92">
        <v>36563</v>
      </c>
      <c r="DP62" s="92">
        <v>35499</v>
      </c>
      <c r="DQ62" s="92">
        <v>27352</v>
      </c>
      <c r="DR62" s="92"/>
      <c r="DS62" s="92"/>
      <c r="DT62" s="92"/>
      <c r="DU62" s="92">
        <f t="shared" si="119"/>
        <v>437370</v>
      </c>
    </row>
    <row r="63" spans="1:125" s="93" customFormat="1" ht="15" thickBot="1">
      <c r="A63" s="8" t="s">
        <v>198</v>
      </c>
      <c r="B63" s="87"/>
      <c r="C63" s="88"/>
      <c r="D63" s="89" t="s">
        <v>196</v>
      </c>
      <c r="E63" s="90" t="s">
        <v>197</v>
      </c>
      <c r="F63" s="94"/>
      <c r="G63" s="90"/>
      <c r="H63" s="91"/>
      <c r="I63" s="92"/>
      <c r="J63" s="92"/>
      <c r="K63" s="92"/>
      <c r="L63" s="92"/>
      <c r="M63" s="92"/>
      <c r="N63" s="92"/>
      <c r="O63" s="92"/>
      <c r="P63" s="92"/>
      <c r="Q63" s="8" t="s">
        <v>810</v>
      </c>
      <c r="R63" s="87"/>
      <c r="S63" s="88"/>
      <c r="T63" s="89" t="s">
        <v>196</v>
      </c>
      <c r="U63" s="90" t="s">
        <v>197</v>
      </c>
      <c r="V63" s="94"/>
      <c r="W63" s="90"/>
      <c r="X63" s="91"/>
      <c r="Y63" s="92"/>
      <c r="Z63" s="92"/>
      <c r="AA63" s="92"/>
      <c r="AB63" s="92"/>
      <c r="AC63" s="92"/>
      <c r="AD63" s="92"/>
      <c r="AE63" s="92"/>
      <c r="AF63" s="8" t="s">
        <v>811</v>
      </c>
      <c r="AG63" s="87"/>
      <c r="AH63" s="88"/>
      <c r="AI63" s="89" t="s">
        <v>196</v>
      </c>
      <c r="AJ63" s="90" t="s">
        <v>197</v>
      </c>
      <c r="AK63" s="94"/>
      <c r="AL63" s="90"/>
      <c r="AM63" s="91"/>
      <c r="AN63" s="92"/>
      <c r="AO63" s="92"/>
      <c r="AP63" s="92"/>
      <c r="AQ63" s="92"/>
      <c r="AR63" s="92"/>
      <c r="AS63" s="92"/>
      <c r="AT63" s="92"/>
      <c r="AU63" s="8" t="s">
        <v>812</v>
      </c>
      <c r="AV63" s="87"/>
      <c r="AW63" s="88"/>
      <c r="AX63" s="89" t="s">
        <v>196</v>
      </c>
      <c r="AY63" s="90" t="s">
        <v>197</v>
      </c>
      <c r="AZ63" s="94"/>
      <c r="BA63" s="90"/>
      <c r="BB63" s="91"/>
      <c r="BC63" s="92"/>
      <c r="BD63" s="92"/>
      <c r="BE63" s="92"/>
      <c r="BF63" s="92"/>
      <c r="BG63" s="92"/>
      <c r="BH63" s="92"/>
      <c r="BI63" s="92"/>
      <c r="BJ63" s="92"/>
      <c r="BK63" s="92"/>
      <c r="BL63" s="8" t="s">
        <v>813</v>
      </c>
      <c r="BM63" s="87"/>
      <c r="BN63" s="88"/>
      <c r="BO63" s="89" t="s">
        <v>196</v>
      </c>
      <c r="BP63" s="90" t="s">
        <v>197</v>
      </c>
      <c r="BQ63" s="94"/>
      <c r="BR63" s="90"/>
      <c r="BS63" s="91"/>
      <c r="BT63" s="92"/>
      <c r="BU63" s="92"/>
      <c r="BV63" s="92"/>
      <c r="BW63" s="92"/>
      <c r="BX63" s="92"/>
      <c r="BY63" s="92"/>
      <c r="BZ63" s="92"/>
      <c r="CA63" s="8" t="s">
        <v>814</v>
      </c>
      <c r="CB63" s="87"/>
      <c r="CC63" s="88"/>
      <c r="CD63" s="89" t="s">
        <v>196</v>
      </c>
      <c r="CE63" s="90" t="s">
        <v>197</v>
      </c>
      <c r="CF63" s="94"/>
      <c r="CG63" s="90"/>
      <c r="CH63" s="91"/>
      <c r="CI63" s="92"/>
      <c r="CJ63" s="92"/>
      <c r="CK63" s="92"/>
      <c r="CL63" s="92"/>
      <c r="CM63" s="92"/>
      <c r="CN63" s="92"/>
      <c r="CO63" s="92"/>
      <c r="CP63" s="92"/>
      <c r="CQ63" s="8" t="s">
        <v>815</v>
      </c>
      <c r="CR63" s="87"/>
      <c r="CS63" s="88"/>
      <c r="CT63" s="89" t="s">
        <v>196</v>
      </c>
      <c r="CU63" s="90" t="s">
        <v>197</v>
      </c>
      <c r="CV63" s="94"/>
      <c r="CW63" s="90"/>
      <c r="CX63" s="91"/>
      <c r="CY63" s="92"/>
      <c r="CZ63" s="92"/>
      <c r="DA63" s="92"/>
      <c r="DB63" s="92"/>
      <c r="DC63" s="92"/>
      <c r="DD63" s="92"/>
      <c r="DE63" s="92"/>
      <c r="DF63" s="92"/>
      <c r="DG63" s="8" t="s">
        <v>816</v>
      </c>
      <c r="DH63" s="87"/>
      <c r="DI63" s="88"/>
      <c r="DJ63" s="89" t="s">
        <v>196</v>
      </c>
      <c r="DK63" s="90" t="s">
        <v>197</v>
      </c>
      <c r="DL63" s="94"/>
      <c r="DM63" s="90"/>
      <c r="DN63" s="91"/>
      <c r="DO63" s="92"/>
      <c r="DP63" s="92"/>
      <c r="DQ63" s="92"/>
      <c r="DR63" s="92">
        <v>500</v>
      </c>
      <c r="DS63" s="92"/>
      <c r="DT63" s="92"/>
      <c r="DU63" s="92">
        <f t="shared" si="119"/>
        <v>500</v>
      </c>
    </row>
    <row r="64" spans="1:125" s="93" customFormat="1" ht="15" thickBot="1">
      <c r="A64" s="8" t="s">
        <v>201</v>
      </c>
      <c r="B64" s="87"/>
      <c r="C64" s="88"/>
      <c r="D64" s="89" t="s">
        <v>199</v>
      </c>
      <c r="E64" s="95" t="s">
        <v>200</v>
      </c>
      <c r="F64" s="96"/>
      <c r="G64" s="95"/>
      <c r="H64" s="97"/>
      <c r="I64" s="98"/>
      <c r="J64" s="98"/>
      <c r="K64" s="98"/>
      <c r="L64" s="98">
        <v>9100</v>
      </c>
      <c r="M64" s="98"/>
      <c r="N64" s="98"/>
      <c r="O64" s="98"/>
      <c r="P64" s="98"/>
      <c r="Q64" s="8" t="s">
        <v>817</v>
      </c>
      <c r="R64" s="87"/>
      <c r="S64" s="88"/>
      <c r="T64" s="89" t="s">
        <v>199</v>
      </c>
      <c r="U64" s="95" t="s">
        <v>200</v>
      </c>
      <c r="V64" s="96"/>
      <c r="W64" s="95"/>
      <c r="X64" s="97"/>
      <c r="Y64" s="98"/>
      <c r="Z64" s="98"/>
      <c r="AA64" s="98"/>
      <c r="AB64" s="98"/>
      <c r="AC64" s="98">
        <f>'[2]2. melléklet'!AC64+'[2]Javaslat_I'!N66+'[2]Javaslat_II'!N218</f>
        <v>43560</v>
      </c>
      <c r="AD64" s="98"/>
      <c r="AE64" s="98"/>
      <c r="AF64" s="8" t="s">
        <v>818</v>
      </c>
      <c r="AG64" s="87"/>
      <c r="AH64" s="88"/>
      <c r="AI64" s="89" t="s">
        <v>199</v>
      </c>
      <c r="AJ64" s="95" t="s">
        <v>200</v>
      </c>
      <c r="AK64" s="96"/>
      <c r="AL64" s="95"/>
      <c r="AM64" s="97"/>
      <c r="AN64" s="98"/>
      <c r="AO64" s="98"/>
      <c r="AP64" s="98"/>
      <c r="AQ64" s="98">
        <v>7850</v>
      </c>
      <c r="AR64" s="98"/>
      <c r="AS64" s="98"/>
      <c r="AT64" s="98"/>
      <c r="AU64" s="8" t="s">
        <v>819</v>
      </c>
      <c r="AV64" s="87"/>
      <c r="AW64" s="88"/>
      <c r="AX64" s="89" t="s">
        <v>199</v>
      </c>
      <c r="AY64" s="95" t="s">
        <v>200</v>
      </c>
      <c r="AZ64" s="96"/>
      <c r="BA64" s="95"/>
      <c r="BB64" s="97"/>
      <c r="BC64" s="98"/>
      <c r="BD64" s="98"/>
      <c r="BE64" s="98">
        <v>12000</v>
      </c>
      <c r="BF64" s="98"/>
      <c r="BG64" s="98">
        <f>'[2]Javaslat_II'!N288</f>
        <v>3500</v>
      </c>
      <c r="BH64" s="98">
        <f>'[2]2. melléklet_I_mód'!BG64+'[2]Javaslat_II'!N296</f>
        <v>0</v>
      </c>
      <c r="BI64" s="98"/>
      <c r="BJ64" s="98"/>
      <c r="BK64" s="98">
        <v>6050</v>
      </c>
      <c r="BL64" s="8" t="s">
        <v>820</v>
      </c>
      <c r="BM64" s="87"/>
      <c r="BN64" s="88"/>
      <c r="BO64" s="89" t="s">
        <v>199</v>
      </c>
      <c r="BP64" s="95" t="s">
        <v>200</v>
      </c>
      <c r="BQ64" s="96"/>
      <c r="BR64" s="95"/>
      <c r="BS64" s="97"/>
      <c r="BT64" s="98">
        <v>34000</v>
      </c>
      <c r="BU64" s="98"/>
      <c r="BV64" s="98">
        <v>95053</v>
      </c>
      <c r="BW64" s="98"/>
      <c r="BX64" s="98">
        <v>28255</v>
      </c>
      <c r="BY64" s="98">
        <f>'[2]2. melléklet_I_mód'!BX64+'[2]Javaslat_II'!N329</f>
        <v>51844</v>
      </c>
      <c r="BZ64" s="98">
        <v>2250</v>
      </c>
      <c r="CA64" s="8" t="s">
        <v>821</v>
      </c>
      <c r="CB64" s="87"/>
      <c r="CC64" s="88"/>
      <c r="CD64" s="89" t="s">
        <v>199</v>
      </c>
      <c r="CE64" s="95" t="s">
        <v>200</v>
      </c>
      <c r="CF64" s="96"/>
      <c r="CG64" s="95"/>
      <c r="CH64" s="97"/>
      <c r="CI64" s="98">
        <v>9500</v>
      </c>
      <c r="CJ64" s="98"/>
      <c r="CK64" s="98"/>
      <c r="CL64" s="98"/>
      <c r="CM64" s="98"/>
      <c r="CN64" s="98"/>
      <c r="CO64" s="98"/>
      <c r="CP64" s="98"/>
      <c r="CQ64" s="8" t="s">
        <v>822</v>
      </c>
      <c r="CR64" s="87"/>
      <c r="CS64" s="88"/>
      <c r="CT64" s="89" t="s">
        <v>199</v>
      </c>
      <c r="CU64" s="95" t="s">
        <v>200</v>
      </c>
      <c r="CV64" s="96"/>
      <c r="CW64" s="95"/>
      <c r="CX64" s="97"/>
      <c r="CY64" s="98"/>
      <c r="CZ64" s="98"/>
      <c r="DA64" s="98"/>
      <c r="DB64" s="98"/>
      <c r="DC64" s="98"/>
      <c r="DD64" s="98"/>
      <c r="DE64" s="98"/>
      <c r="DF64" s="98"/>
      <c r="DG64" s="8" t="s">
        <v>823</v>
      </c>
      <c r="DH64" s="87"/>
      <c r="DI64" s="88"/>
      <c r="DJ64" s="89" t="s">
        <v>199</v>
      </c>
      <c r="DK64" s="95" t="s">
        <v>200</v>
      </c>
      <c r="DL64" s="96"/>
      <c r="DM64" s="95"/>
      <c r="DN64" s="97"/>
      <c r="DO64" s="98"/>
      <c r="DP64" s="98"/>
      <c r="DQ64" s="98"/>
      <c r="DR64" s="98"/>
      <c r="DS64" s="98"/>
      <c r="DT64" s="98"/>
      <c r="DU64" s="92">
        <f t="shared" si="119"/>
        <v>302962</v>
      </c>
    </row>
    <row r="65" spans="1:125" s="93" customFormat="1" ht="15" thickBot="1">
      <c r="A65" s="8" t="s">
        <v>204</v>
      </c>
      <c r="B65" s="87"/>
      <c r="C65" s="88"/>
      <c r="D65" s="89" t="s">
        <v>202</v>
      </c>
      <c r="E65" s="90" t="s">
        <v>203</v>
      </c>
      <c r="F65" s="94"/>
      <c r="G65" s="90"/>
      <c r="H65" s="91"/>
      <c r="I65" s="92">
        <f>'[2]2. melléklet_I_mód'!I65+'[2]Javaslat_II'!N128</f>
        <v>54175</v>
      </c>
      <c r="J65" s="92"/>
      <c r="K65" s="92"/>
      <c r="L65" s="92"/>
      <c r="M65" s="92"/>
      <c r="N65" s="92"/>
      <c r="O65" s="92"/>
      <c r="P65" s="92"/>
      <c r="Q65" s="8" t="s">
        <v>824</v>
      </c>
      <c r="R65" s="87"/>
      <c r="S65" s="88"/>
      <c r="T65" s="89" t="s">
        <v>202</v>
      </c>
      <c r="U65" s="90" t="s">
        <v>203</v>
      </c>
      <c r="V65" s="94"/>
      <c r="W65" s="90"/>
      <c r="X65" s="91"/>
      <c r="Y65" s="92"/>
      <c r="Z65" s="92"/>
      <c r="AA65" s="92"/>
      <c r="AB65" s="92"/>
      <c r="AC65" s="92"/>
      <c r="AD65" s="92"/>
      <c r="AE65" s="92"/>
      <c r="AF65" s="8" t="s">
        <v>825</v>
      </c>
      <c r="AG65" s="87"/>
      <c r="AH65" s="88"/>
      <c r="AI65" s="89" t="s">
        <v>202</v>
      </c>
      <c r="AJ65" s="90" t="s">
        <v>203</v>
      </c>
      <c r="AK65" s="94"/>
      <c r="AL65" s="90"/>
      <c r="AM65" s="91"/>
      <c r="AN65" s="92"/>
      <c r="AO65" s="92"/>
      <c r="AP65" s="92"/>
      <c r="AQ65" s="92"/>
      <c r="AR65" s="92"/>
      <c r="AS65" s="92"/>
      <c r="AT65" s="92"/>
      <c r="AU65" s="8" t="s">
        <v>826</v>
      </c>
      <c r="AV65" s="87"/>
      <c r="AW65" s="88"/>
      <c r="AX65" s="89" t="s">
        <v>202</v>
      </c>
      <c r="AY65" s="90" t="s">
        <v>203</v>
      </c>
      <c r="AZ65" s="94"/>
      <c r="BA65" s="90"/>
      <c r="BB65" s="91"/>
      <c r="BC65" s="92"/>
      <c r="BD65" s="92"/>
      <c r="BE65" s="92"/>
      <c r="BF65" s="92"/>
      <c r="BG65" s="92"/>
      <c r="BH65" s="92"/>
      <c r="BI65" s="92"/>
      <c r="BJ65" s="92"/>
      <c r="BK65" s="92"/>
      <c r="BL65" s="8" t="s">
        <v>827</v>
      </c>
      <c r="BM65" s="87"/>
      <c r="BN65" s="88"/>
      <c r="BO65" s="89" t="s">
        <v>202</v>
      </c>
      <c r="BP65" s="90" t="s">
        <v>203</v>
      </c>
      <c r="BQ65" s="94"/>
      <c r="BR65" s="90"/>
      <c r="BS65" s="91"/>
      <c r="BT65" s="92"/>
      <c r="BU65" s="92"/>
      <c r="BV65" s="92"/>
      <c r="BW65" s="92"/>
      <c r="BX65" s="92"/>
      <c r="BY65" s="92"/>
      <c r="BZ65" s="92"/>
      <c r="CA65" s="8" t="s">
        <v>828</v>
      </c>
      <c r="CB65" s="87"/>
      <c r="CC65" s="88"/>
      <c r="CD65" s="89" t="s">
        <v>202</v>
      </c>
      <c r="CE65" s="90" t="s">
        <v>203</v>
      </c>
      <c r="CF65" s="94"/>
      <c r="CG65" s="90"/>
      <c r="CH65" s="91"/>
      <c r="CI65" s="92"/>
      <c r="CJ65" s="92"/>
      <c r="CK65" s="92"/>
      <c r="CL65" s="92"/>
      <c r="CM65" s="92"/>
      <c r="CN65" s="92"/>
      <c r="CO65" s="92"/>
      <c r="CP65" s="92"/>
      <c r="CQ65" s="8" t="s">
        <v>829</v>
      </c>
      <c r="CR65" s="87"/>
      <c r="CS65" s="88"/>
      <c r="CT65" s="89" t="s">
        <v>202</v>
      </c>
      <c r="CU65" s="90" t="s">
        <v>203</v>
      </c>
      <c r="CV65" s="94"/>
      <c r="CW65" s="90"/>
      <c r="CX65" s="91"/>
      <c r="CY65" s="92"/>
      <c r="CZ65" s="92"/>
      <c r="DA65" s="92"/>
      <c r="DB65" s="92"/>
      <c r="DC65" s="92"/>
      <c r="DD65" s="92"/>
      <c r="DE65" s="92"/>
      <c r="DF65" s="92"/>
      <c r="DG65" s="8" t="s">
        <v>830</v>
      </c>
      <c r="DH65" s="87"/>
      <c r="DI65" s="88"/>
      <c r="DJ65" s="89" t="s">
        <v>202</v>
      </c>
      <c r="DK65" s="90" t="s">
        <v>203</v>
      </c>
      <c r="DL65" s="94"/>
      <c r="DM65" s="90"/>
      <c r="DN65" s="91"/>
      <c r="DO65" s="92"/>
      <c r="DP65" s="92"/>
      <c r="DQ65" s="92"/>
      <c r="DR65" s="92"/>
      <c r="DS65" s="92"/>
      <c r="DT65" s="92"/>
      <c r="DU65" s="92">
        <f t="shared" si="119"/>
        <v>54175</v>
      </c>
    </row>
    <row r="66" spans="1:125" s="93" customFormat="1" ht="15" thickBot="1">
      <c r="A66" s="8" t="s">
        <v>207</v>
      </c>
      <c r="B66" s="87"/>
      <c r="C66" s="88"/>
      <c r="D66" s="89" t="s">
        <v>205</v>
      </c>
      <c r="E66" s="90" t="s">
        <v>206</v>
      </c>
      <c r="F66" s="94"/>
      <c r="G66" s="90"/>
      <c r="H66" s="91"/>
      <c r="I66" s="92">
        <f>'[2]2. melléklet'!I66+'[2]Javaslat_I'!N54+'[2]Javaslat_II'!N132</f>
        <v>19047</v>
      </c>
      <c r="J66" s="92"/>
      <c r="K66" s="92"/>
      <c r="L66" s="92"/>
      <c r="M66" s="92"/>
      <c r="N66" s="92"/>
      <c r="O66" s="92"/>
      <c r="P66" s="92"/>
      <c r="Q66" s="8" t="s">
        <v>831</v>
      </c>
      <c r="R66" s="87"/>
      <c r="S66" s="88"/>
      <c r="T66" s="89" t="s">
        <v>205</v>
      </c>
      <c r="U66" s="90" t="s">
        <v>206</v>
      </c>
      <c r="V66" s="94"/>
      <c r="W66" s="90"/>
      <c r="X66" s="91"/>
      <c r="Y66" s="92"/>
      <c r="Z66" s="92"/>
      <c r="AA66" s="92"/>
      <c r="AB66" s="92"/>
      <c r="AC66" s="92"/>
      <c r="AD66" s="92"/>
      <c r="AE66" s="92"/>
      <c r="AF66" s="8" t="s">
        <v>832</v>
      </c>
      <c r="AG66" s="87"/>
      <c r="AH66" s="88"/>
      <c r="AI66" s="89" t="s">
        <v>205</v>
      </c>
      <c r="AJ66" s="90" t="s">
        <v>206</v>
      </c>
      <c r="AK66" s="94"/>
      <c r="AL66" s="90"/>
      <c r="AM66" s="91"/>
      <c r="AN66" s="92"/>
      <c r="AO66" s="92"/>
      <c r="AP66" s="92"/>
      <c r="AQ66" s="92"/>
      <c r="AR66" s="92"/>
      <c r="AS66" s="92"/>
      <c r="AT66" s="92"/>
      <c r="AU66" s="8" t="s">
        <v>833</v>
      </c>
      <c r="AV66" s="87"/>
      <c r="AW66" s="88"/>
      <c r="AX66" s="89" t="s">
        <v>205</v>
      </c>
      <c r="AY66" s="90" t="s">
        <v>206</v>
      </c>
      <c r="AZ66" s="94"/>
      <c r="BA66" s="90"/>
      <c r="BB66" s="91"/>
      <c r="BC66" s="92"/>
      <c r="BD66" s="92"/>
      <c r="BE66" s="92"/>
      <c r="BF66" s="92"/>
      <c r="BG66" s="92"/>
      <c r="BH66" s="92"/>
      <c r="BI66" s="92"/>
      <c r="BJ66" s="92"/>
      <c r="BK66" s="92"/>
      <c r="BL66" s="8" t="s">
        <v>834</v>
      </c>
      <c r="BM66" s="87"/>
      <c r="BN66" s="88"/>
      <c r="BO66" s="89" t="s">
        <v>205</v>
      </c>
      <c r="BP66" s="90" t="s">
        <v>206</v>
      </c>
      <c r="BQ66" s="94"/>
      <c r="BR66" s="90"/>
      <c r="BS66" s="91"/>
      <c r="BT66" s="92"/>
      <c r="BU66" s="92"/>
      <c r="BV66" s="92"/>
      <c r="BW66" s="92"/>
      <c r="BX66" s="92"/>
      <c r="BY66" s="92"/>
      <c r="BZ66" s="92"/>
      <c r="CA66" s="8" t="s">
        <v>835</v>
      </c>
      <c r="CB66" s="87"/>
      <c r="CC66" s="88"/>
      <c r="CD66" s="89" t="s">
        <v>205</v>
      </c>
      <c r="CE66" s="90" t="s">
        <v>206</v>
      </c>
      <c r="CF66" s="94"/>
      <c r="CG66" s="90"/>
      <c r="CH66" s="91"/>
      <c r="CI66" s="92"/>
      <c r="CJ66" s="92"/>
      <c r="CK66" s="92"/>
      <c r="CL66" s="92"/>
      <c r="CM66" s="92"/>
      <c r="CN66" s="92"/>
      <c r="CO66" s="92"/>
      <c r="CP66" s="92"/>
      <c r="CQ66" s="8" t="s">
        <v>836</v>
      </c>
      <c r="CR66" s="87"/>
      <c r="CS66" s="88"/>
      <c r="CT66" s="89" t="s">
        <v>205</v>
      </c>
      <c r="CU66" s="90" t="s">
        <v>206</v>
      </c>
      <c r="CV66" s="94"/>
      <c r="CW66" s="90"/>
      <c r="CX66" s="91"/>
      <c r="CY66" s="92"/>
      <c r="CZ66" s="92"/>
      <c r="DA66" s="92"/>
      <c r="DB66" s="92"/>
      <c r="DC66" s="92"/>
      <c r="DD66" s="92"/>
      <c r="DE66" s="92"/>
      <c r="DF66" s="92"/>
      <c r="DG66" s="8" t="s">
        <v>837</v>
      </c>
      <c r="DH66" s="87"/>
      <c r="DI66" s="88"/>
      <c r="DJ66" s="89" t="s">
        <v>205</v>
      </c>
      <c r="DK66" s="90" t="s">
        <v>206</v>
      </c>
      <c r="DL66" s="94"/>
      <c r="DM66" s="90"/>
      <c r="DN66" s="91"/>
      <c r="DO66" s="92"/>
      <c r="DP66" s="92"/>
      <c r="DQ66" s="92"/>
      <c r="DR66" s="92"/>
      <c r="DS66" s="92"/>
      <c r="DT66" s="92"/>
      <c r="DU66" s="92">
        <f t="shared" si="119"/>
        <v>19047</v>
      </c>
    </row>
    <row r="67" spans="1:125" s="73" customFormat="1" ht="16.5" thickBot="1">
      <c r="A67" s="8" t="s">
        <v>209</v>
      </c>
      <c r="B67" s="70" t="s">
        <v>121</v>
      </c>
      <c r="C67" s="71" t="s">
        <v>208</v>
      </c>
      <c r="D67" s="99"/>
      <c r="E67" s="99"/>
      <c r="F67" s="71"/>
      <c r="G67" s="71"/>
      <c r="H67" s="71"/>
      <c r="I67" s="72">
        <f>SUM(I68:I70)</f>
        <v>177645</v>
      </c>
      <c r="J67" s="72"/>
      <c r="K67" s="72">
        <f aca="true" t="shared" si="127" ref="K67:P67">SUM(K68:K70)</f>
        <v>27511</v>
      </c>
      <c r="L67" s="72">
        <f t="shared" si="127"/>
        <v>451051</v>
      </c>
      <c r="M67" s="72">
        <f t="shared" si="127"/>
        <v>0</v>
      </c>
      <c r="N67" s="72">
        <f t="shared" si="127"/>
        <v>2408</v>
      </c>
      <c r="O67" s="72">
        <f t="shared" si="127"/>
        <v>0</v>
      </c>
      <c r="P67" s="72">
        <f t="shared" si="127"/>
        <v>0</v>
      </c>
      <c r="Q67" s="8" t="s">
        <v>838</v>
      </c>
      <c r="R67" s="70" t="s">
        <v>121</v>
      </c>
      <c r="S67" s="71" t="s">
        <v>208</v>
      </c>
      <c r="T67" s="99"/>
      <c r="U67" s="99"/>
      <c r="V67" s="71"/>
      <c r="W67" s="71"/>
      <c r="X67" s="71"/>
      <c r="Y67" s="72">
        <f aca="true" t="shared" si="128" ref="Y67:AE67">SUM(Y68:Y70)</f>
        <v>0</v>
      </c>
      <c r="Z67" s="72">
        <f t="shared" si="128"/>
        <v>0</v>
      </c>
      <c r="AA67" s="72">
        <f t="shared" si="128"/>
        <v>2000</v>
      </c>
      <c r="AB67" s="72">
        <f t="shared" si="128"/>
        <v>0</v>
      </c>
      <c r="AC67" s="72">
        <f t="shared" si="128"/>
        <v>0</v>
      </c>
      <c r="AD67" s="72">
        <f t="shared" si="128"/>
        <v>405333</v>
      </c>
      <c r="AE67" s="72">
        <f t="shared" si="128"/>
        <v>0</v>
      </c>
      <c r="AF67" s="8" t="s">
        <v>839</v>
      </c>
      <c r="AG67" s="70" t="s">
        <v>121</v>
      </c>
      <c r="AH67" s="71" t="s">
        <v>208</v>
      </c>
      <c r="AI67" s="99"/>
      <c r="AJ67" s="99"/>
      <c r="AK67" s="71"/>
      <c r="AL67" s="71"/>
      <c r="AM67" s="71"/>
      <c r="AN67" s="72">
        <f aca="true" t="shared" si="129" ref="AN67:AT67">SUM(AN68:AN70)</f>
        <v>8382</v>
      </c>
      <c r="AO67" s="72">
        <f t="shared" si="129"/>
        <v>470941</v>
      </c>
      <c r="AP67" s="72">
        <f t="shared" si="129"/>
        <v>178898</v>
      </c>
      <c r="AQ67" s="72">
        <f t="shared" si="129"/>
        <v>1500</v>
      </c>
      <c r="AR67" s="72">
        <f t="shared" si="129"/>
        <v>11855</v>
      </c>
      <c r="AS67" s="72">
        <f t="shared" si="129"/>
        <v>14900</v>
      </c>
      <c r="AT67" s="72">
        <f t="shared" si="129"/>
        <v>13175</v>
      </c>
      <c r="AU67" s="8" t="s">
        <v>840</v>
      </c>
      <c r="AV67" s="70" t="s">
        <v>121</v>
      </c>
      <c r="AW67" s="71" t="s">
        <v>208</v>
      </c>
      <c r="AX67" s="99"/>
      <c r="AY67" s="99"/>
      <c r="AZ67" s="71"/>
      <c r="BA67" s="71"/>
      <c r="BB67" s="71"/>
      <c r="BC67" s="72">
        <f aca="true" t="shared" si="130" ref="BC67:BK67">SUM(BC68:BC70)</f>
        <v>123080</v>
      </c>
      <c r="BD67" s="72">
        <f t="shared" si="130"/>
        <v>43136</v>
      </c>
      <c r="BE67" s="72">
        <f t="shared" si="130"/>
        <v>17800</v>
      </c>
      <c r="BF67" s="72">
        <f t="shared" si="130"/>
        <v>39525</v>
      </c>
      <c r="BG67" s="72">
        <f>SUM(BG68:BG70)</f>
        <v>94881</v>
      </c>
      <c r="BH67" s="72">
        <f>SUM(BH68:BH70)</f>
        <v>0</v>
      </c>
      <c r="BI67" s="72">
        <f t="shared" si="130"/>
        <v>29</v>
      </c>
      <c r="BJ67" s="72">
        <f t="shared" si="130"/>
        <v>0</v>
      </c>
      <c r="BK67" s="72">
        <f t="shared" si="130"/>
        <v>43000</v>
      </c>
      <c r="BL67" s="8" t="s">
        <v>841</v>
      </c>
      <c r="BM67" s="70" t="s">
        <v>121</v>
      </c>
      <c r="BN67" s="71" t="s">
        <v>208</v>
      </c>
      <c r="BO67" s="99"/>
      <c r="BP67" s="99"/>
      <c r="BQ67" s="71"/>
      <c r="BR67" s="71"/>
      <c r="BS67" s="71"/>
      <c r="BT67" s="72">
        <f aca="true" t="shared" si="131" ref="BT67:BZ67">SUM(BT68:BT70)</f>
        <v>0</v>
      </c>
      <c r="BU67" s="72">
        <f t="shared" si="131"/>
        <v>0</v>
      </c>
      <c r="BV67" s="72">
        <f t="shared" si="131"/>
        <v>5000</v>
      </c>
      <c r="BW67" s="72">
        <f t="shared" si="131"/>
        <v>117917</v>
      </c>
      <c r="BX67" s="72">
        <f t="shared" si="131"/>
        <v>1334</v>
      </c>
      <c r="BY67" s="72">
        <f t="shared" si="131"/>
        <v>0</v>
      </c>
      <c r="BZ67" s="72">
        <f t="shared" si="131"/>
        <v>0</v>
      </c>
      <c r="CA67" s="8" t="s">
        <v>842</v>
      </c>
      <c r="CB67" s="70" t="s">
        <v>121</v>
      </c>
      <c r="CC67" s="71" t="s">
        <v>208</v>
      </c>
      <c r="CD67" s="99"/>
      <c r="CE67" s="99"/>
      <c r="CF67" s="71"/>
      <c r="CG67" s="71"/>
      <c r="CH67" s="71"/>
      <c r="CI67" s="72">
        <f aca="true" t="shared" si="132" ref="CI67:CP67">SUM(CI68:CI70)</f>
        <v>5490</v>
      </c>
      <c r="CJ67" s="72">
        <f t="shared" si="132"/>
        <v>0</v>
      </c>
      <c r="CK67" s="72">
        <f t="shared" si="132"/>
        <v>55000</v>
      </c>
      <c r="CL67" s="72">
        <f t="shared" si="132"/>
        <v>302587</v>
      </c>
      <c r="CM67" s="72">
        <f t="shared" si="132"/>
        <v>0</v>
      </c>
      <c r="CN67" s="72">
        <f t="shared" si="132"/>
        <v>0</v>
      </c>
      <c r="CO67" s="72">
        <f>SUM(CO68:CO70)</f>
        <v>0</v>
      </c>
      <c r="CP67" s="72">
        <f t="shared" si="132"/>
        <v>0</v>
      </c>
      <c r="CQ67" s="8" t="s">
        <v>843</v>
      </c>
      <c r="CR67" s="70" t="s">
        <v>121</v>
      </c>
      <c r="CS67" s="71" t="s">
        <v>208</v>
      </c>
      <c r="CT67" s="99"/>
      <c r="CU67" s="99"/>
      <c r="CV67" s="71"/>
      <c r="CW67" s="71"/>
      <c r="CX67" s="71"/>
      <c r="CY67" s="72">
        <f aca="true" t="shared" si="133" ref="CY67:DF67">SUM(CY68:CY70)</f>
        <v>10843</v>
      </c>
      <c r="CZ67" s="72">
        <f t="shared" si="133"/>
        <v>0</v>
      </c>
      <c r="DA67" s="72">
        <f t="shared" si="133"/>
        <v>0</v>
      </c>
      <c r="DB67" s="72">
        <f t="shared" si="133"/>
        <v>0</v>
      </c>
      <c r="DC67" s="72">
        <f t="shared" si="133"/>
        <v>0</v>
      </c>
      <c r="DD67" s="72">
        <f t="shared" si="133"/>
        <v>0</v>
      </c>
      <c r="DE67" s="72">
        <f t="shared" si="133"/>
        <v>0</v>
      </c>
      <c r="DF67" s="72">
        <f t="shared" si="133"/>
        <v>0</v>
      </c>
      <c r="DG67" s="8" t="s">
        <v>844</v>
      </c>
      <c r="DH67" s="70" t="s">
        <v>121</v>
      </c>
      <c r="DI67" s="71" t="s">
        <v>208</v>
      </c>
      <c r="DJ67" s="99"/>
      <c r="DK67" s="99"/>
      <c r="DL67" s="71"/>
      <c r="DM67" s="71"/>
      <c r="DN67" s="71"/>
      <c r="DO67" s="72">
        <f>SUM(DO68:DO70)</f>
        <v>0</v>
      </c>
      <c r="DP67" s="72">
        <f>SUM(DP68:DP70)</f>
        <v>0</v>
      </c>
      <c r="DQ67" s="72">
        <f>SUM(DQ68:DQ70)</f>
        <v>0</v>
      </c>
      <c r="DR67" s="72">
        <f>SUM(DR68:DR70)</f>
        <v>0</v>
      </c>
      <c r="DS67" s="72"/>
      <c r="DT67" s="72">
        <f>SUM(DT68:DT70)</f>
        <v>0</v>
      </c>
      <c r="DU67" s="72">
        <f t="shared" si="119"/>
        <v>2625221</v>
      </c>
    </row>
    <row r="68" spans="1:125" s="73" customFormat="1" ht="16.5" thickBot="1">
      <c r="A68" s="8" t="s">
        <v>211</v>
      </c>
      <c r="B68" s="74"/>
      <c r="C68" s="75" t="s">
        <v>124</v>
      </c>
      <c r="D68" s="76" t="s">
        <v>210</v>
      </c>
      <c r="E68" s="76"/>
      <c r="F68" s="76"/>
      <c r="G68" s="76"/>
      <c r="H68" s="77"/>
      <c r="I68" s="78">
        <f>'[2]Javaslat_II'!N153</f>
        <v>4580</v>
      </c>
      <c r="J68" s="78"/>
      <c r="K68" s="78">
        <f>'[2]2. melléklet_I_mód'!K68+'[2]Javaslat_II'!N159</f>
        <v>22151</v>
      </c>
      <c r="L68" s="78">
        <f>'[2]2. melléklet_I_mód'!L68+'[2]Javaslat_II'!N173</f>
        <v>288204</v>
      </c>
      <c r="M68" s="78"/>
      <c r="N68" s="78">
        <f>'[2]2. melléklet_I_mód'!N68+'[2]Javaslat_II'!N190</f>
        <v>2408</v>
      </c>
      <c r="O68" s="78"/>
      <c r="P68" s="78"/>
      <c r="Q68" s="8" t="s">
        <v>845</v>
      </c>
      <c r="R68" s="74"/>
      <c r="S68" s="75" t="s">
        <v>124</v>
      </c>
      <c r="T68" s="76" t="s">
        <v>210</v>
      </c>
      <c r="U68" s="76"/>
      <c r="V68" s="76"/>
      <c r="W68" s="76"/>
      <c r="X68" s="77"/>
      <c r="Y68" s="78"/>
      <c r="Z68" s="78"/>
      <c r="AA68" s="78">
        <v>2000</v>
      </c>
      <c r="AB68" s="78"/>
      <c r="AC68" s="78"/>
      <c r="AD68" s="78">
        <v>251959</v>
      </c>
      <c r="AE68" s="78"/>
      <c r="AF68" s="8" t="s">
        <v>846</v>
      </c>
      <c r="AG68" s="74"/>
      <c r="AH68" s="75" t="s">
        <v>124</v>
      </c>
      <c r="AI68" s="76" t="s">
        <v>210</v>
      </c>
      <c r="AJ68" s="76"/>
      <c r="AK68" s="76"/>
      <c r="AL68" s="76"/>
      <c r="AM68" s="77"/>
      <c r="AN68" s="78"/>
      <c r="AO68" s="78">
        <f>'[2]Javaslat_II'!N233</f>
        <v>324256</v>
      </c>
      <c r="AP68" s="78">
        <f>'[2]Javaslat_II'!N250</f>
        <v>170300</v>
      </c>
      <c r="AQ68" s="78">
        <v>1500</v>
      </c>
      <c r="AR68" s="78">
        <f>'[2]2. melléklet_I_mód'!AR68+'[2]Javaslat_II'!N255</f>
        <v>9976</v>
      </c>
      <c r="AS68" s="78"/>
      <c r="AT68" s="78">
        <v>13175</v>
      </c>
      <c r="AU68" s="8" t="s">
        <v>847</v>
      </c>
      <c r="AV68" s="74"/>
      <c r="AW68" s="75" t="s">
        <v>124</v>
      </c>
      <c r="AX68" s="76" t="s">
        <v>210</v>
      </c>
      <c r="AY68" s="76"/>
      <c r="AZ68" s="76"/>
      <c r="BA68" s="76"/>
      <c r="BB68" s="77"/>
      <c r="BC68" s="78">
        <f>'[2]2. melléklet_I_mód'!BC68+'[2]Javaslat_II'!N272</f>
        <v>123080</v>
      </c>
      <c r="BD68" s="78">
        <v>43136</v>
      </c>
      <c r="BE68" s="78">
        <v>11600</v>
      </c>
      <c r="BF68" s="78"/>
      <c r="BG68" s="78">
        <f>'[2]Javaslat_II'!N291</f>
        <v>94881</v>
      </c>
      <c r="BH68" s="78"/>
      <c r="BI68" s="78">
        <f>'[2]Javaslat_II'!N304</f>
        <v>29</v>
      </c>
      <c r="BJ68" s="78"/>
      <c r="BK68" s="78">
        <v>1000</v>
      </c>
      <c r="BL68" s="8" t="s">
        <v>848</v>
      </c>
      <c r="BM68" s="74"/>
      <c r="BN68" s="75" t="s">
        <v>124</v>
      </c>
      <c r="BO68" s="76" t="s">
        <v>210</v>
      </c>
      <c r="BP68" s="76"/>
      <c r="BQ68" s="76"/>
      <c r="BR68" s="76"/>
      <c r="BS68" s="77"/>
      <c r="BT68" s="78"/>
      <c r="BU68" s="78"/>
      <c r="BV68" s="78">
        <v>5000</v>
      </c>
      <c r="BW68" s="78"/>
      <c r="BX68" s="78"/>
      <c r="BY68" s="78"/>
      <c r="BZ68" s="78"/>
      <c r="CA68" s="8" t="s">
        <v>849</v>
      </c>
      <c r="CB68" s="74"/>
      <c r="CC68" s="75" t="s">
        <v>124</v>
      </c>
      <c r="CD68" s="76" t="s">
        <v>210</v>
      </c>
      <c r="CE68" s="76"/>
      <c r="CF68" s="76"/>
      <c r="CG68" s="76"/>
      <c r="CH68" s="77"/>
      <c r="CI68" s="78"/>
      <c r="CJ68" s="78"/>
      <c r="CK68" s="78">
        <v>55000</v>
      </c>
      <c r="CL68" s="78">
        <v>302587</v>
      </c>
      <c r="CM68" s="78"/>
      <c r="CN68" s="78"/>
      <c r="CO68" s="78"/>
      <c r="CP68" s="78"/>
      <c r="CQ68" s="8" t="s">
        <v>850</v>
      </c>
      <c r="CR68" s="74"/>
      <c r="CS68" s="75" t="s">
        <v>124</v>
      </c>
      <c r="CT68" s="76" t="s">
        <v>210</v>
      </c>
      <c r="CU68" s="76"/>
      <c r="CV68" s="76"/>
      <c r="CW68" s="76"/>
      <c r="CX68" s="77"/>
      <c r="CY68" s="78">
        <f>'[2]Javaslat_II'!N351</f>
        <v>10843</v>
      </c>
      <c r="CZ68" s="78"/>
      <c r="DA68" s="78"/>
      <c r="DB68" s="78"/>
      <c r="DC68" s="78"/>
      <c r="DD68" s="78"/>
      <c r="DE68" s="78"/>
      <c r="DF68" s="78"/>
      <c r="DG68" s="8" t="s">
        <v>851</v>
      </c>
      <c r="DH68" s="74"/>
      <c r="DI68" s="75" t="s">
        <v>124</v>
      </c>
      <c r="DJ68" s="76" t="s">
        <v>210</v>
      </c>
      <c r="DK68" s="76"/>
      <c r="DL68" s="76"/>
      <c r="DM68" s="76"/>
      <c r="DN68" s="77"/>
      <c r="DO68" s="78"/>
      <c r="DP68" s="78"/>
      <c r="DQ68" s="78"/>
      <c r="DR68" s="78"/>
      <c r="DS68" s="78"/>
      <c r="DT68" s="78"/>
      <c r="DU68" s="78">
        <f t="shared" si="119"/>
        <v>1737665</v>
      </c>
    </row>
    <row r="69" spans="1:125" s="73" customFormat="1" ht="16.5" thickBot="1">
      <c r="A69" s="8" t="s">
        <v>213</v>
      </c>
      <c r="B69" s="74"/>
      <c r="C69" s="75" t="s">
        <v>133</v>
      </c>
      <c r="D69" s="79" t="s">
        <v>212</v>
      </c>
      <c r="E69" s="79"/>
      <c r="F69" s="79"/>
      <c r="G69" s="79"/>
      <c r="H69" s="81"/>
      <c r="I69" s="82"/>
      <c r="J69" s="82"/>
      <c r="K69" s="82">
        <v>5360</v>
      </c>
      <c r="L69" s="82">
        <f>'[2]2. melléklet_I_mód'!L69+'[2]Javaslat_II'!N176</f>
        <v>129959</v>
      </c>
      <c r="M69" s="82"/>
      <c r="N69" s="82"/>
      <c r="O69" s="82"/>
      <c r="P69" s="82"/>
      <c r="Q69" s="8" t="s">
        <v>852</v>
      </c>
      <c r="R69" s="74"/>
      <c r="S69" s="75" t="s">
        <v>133</v>
      </c>
      <c r="T69" s="79" t="s">
        <v>212</v>
      </c>
      <c r="U69" s="79"/>
      <c r="V69" s="79"/>
      <c r="W69" s="79"/>
      <c r="X69" s="81"/>
      <c r="Y69" s="82"/>
      <c r="Z69" s="82"/>
      <c r="AA69" s="82"/>
      <c r="AB69" s="82"/>
      <c r="AC69" s="82"/>
      <c r="AD69" s="82">
        <v>153215</v>
      </c>
      <c r="AE69" s="82"/>
      <c r="AF69" s="8" t="s">
        <v>853</v>
      </c>
      <c r="AG69" s="74"/>
      <c r="AH69" s="75" t="s">
        <v>133</v>
      </c>
      <c r="AI69" s="79" t="s">
        <v>212</v>
      </c>
      <c r="AJ69" s="79"/>
      <c r="AK69" s="79"/>
      <c r="AL69" s="79"/>
      <c r="AM69" s="81"/>
      <c r="AN69" s="82">
        <v>8382</v>
      </c>
      <c r="AO69" s="82">
        <f>'[2]Javaslat_II'!N236</f>
        <v>146685</v>
      </c>
      <c r="AP69" s="82">
        <v>8598</v>
      </c>
      <c r="AQ69" s="82"/>
      <c r="AR69" s="82">
        <f>'[2]Javaslat_II'!N258</f>
        <v>1879</v>
      </c>
      <c r="AS69" s="82"/>
      <c r="AT69" s="82"/>
      <c r="AU69" s="8" t="s">
        <v>854</v>
      </c>
      <c r="AV69" s="74"/>
      <c r="AW69" s="75" t="s">
        <v>133</v>
      </c>
      <c r="AX69" s="79" t="s">
        <v>212</v>
      </c>
      <c r="AY69" s="79"/>
      <c r="AZ69" s="79"/>
      <c r="BA69" s="79"/>
      <c r="BB69" s="81"/>
      <c r="BC69" s="82"/>
      <c r="BD69" s="82"/>
      <c r="BE69" s="82">
        <f>'[2]2. melléklet'!BE69+'[2]Javaslat_I'!N72</f>
        <v>6200</v>
      </c>
      <c r="BF69" s="82"/>
      <c r="BG69" s="82"/>
      <c r="BH69" s="82"/>
      <c r="BI69" s="82"/>
      <c r="BJ69" s="82"/>
      <c r="BK69" s="82"/>
      <c r="BL69" s="8" t="s">
        <v>855</v>
      </c>
      <c r="BM69" s="74"/>
      <c r="BN69" s="75" t="s">
        <v>133</v>
      </c>
      <c r="BO69" s="79" t="s">
        <v>212</v>
      </c>
      <c r="BP69" s="79"/>
      <c r="BQ69" s="79"/>
      <c r="BR69" s="79"/>
      <c r="BS69" s="81"/>
      <c r="BT69" s="82"/>
      <c r="BU69" s="82"/>
      <c r="BV69" s="82"/>
      <c r="BW69" s="82">
        <f>'[2]Javaslat_II'!N324</f>
        <v>117917</v>
      </c>
      <c r="BX69" s="82"/>
      <c r="BY69" s="82"/>
      <c r="BZ69" s="82"/>
      <c r="CA69" s="8" t="s">
        <v>856</v>
      </c>
      <c r="CB69" s="74"/>
      <c r="CC69" s="75" t="s">
        <v>133</v>
      </c>
      <c r="CD69" s="79" t="s">
        <v>212</v>
      </c>
      <c r="CE69" s="79"/>
      <c r="CF69" s="79"/>
      <c r="CG69" s="79"/>
      <c r="CH69" s="81"/>
      <c r="CI69" s="82"/>
      <c r="CJ69" s="82"/>
      <c r="CK69" s="82"/>
      <c r="CL69" s="82"/>
      <c r="CM69" s="82"/>
      <c r="CN69" s="82"/>
      <c r="CO69" s="82"/>
      <c r="CP69" s="82"/>
      <c r="CQ69" s="8" t="s">
        <v>857</v>
      </c>
      <c r="CR69" s="74"/>
      <c r="CS69" s="75" t="s">
        <v>133</v>
      </c>
      <c r="CT69" s="79" t="s">
        <v>212</v>
      </c>
      <c r="CU69" s="79"/>
      <c r="CV69" s="79"/>
      <c r="CW69" s="79"/>
      <c r="CX69" s="81"/>
      <c r="CY69" s="82"/>
      <c r="CZ69" s="82"/>
      <c r="DA69" s="82"/>
      <c r="DB69" s="82"/>
      <c r="DC69" s="82"/>
      <c r="DD69" s="82"/>
      <c r="DE69" s="82"/>
      <c r="DF69" s="82"/>
      <c r="DG69" s="8" t="s">
        <v>858</v>
      </c>
      <c r="DH69" s="74"/>
      <c r="DI69" s="75" t="s">
        <v>133</v>
      </c>
      <c r="DJ69" s="79" t="s">
        <v>212</v>
      </c>
      <c r="DK69" s="79"/>
      <c r="DL69" s="79"/>
      <c r="DM69" s="79"/>
      <c r="DN69" s="81"/>
      <c r="DO69" s="82"/>
      <c r="DP69" s="82"/>
      <c r="DQ69" s="82"/>
      <c r="DR69" s="82"/>
      <c r="DS69" s="82"/>
      <c r="DT69" s="82"/>
      <c r="DU69" s="82">
        <f t="shared" si="119"/>
        <v>578195</v>
      </c>
    </row>
    <row r="70" spans="1:125" s="73" customFormat="1" ht="16.5" thickBot="1">
      <c r="A70" s="8" t="s">
        <v>215</v>
      </c>
      <c r="B70" s="74"/>
      <c r="C70" s="75" t="s">
        <v>141</v>
      </c>
      <c r="D70" s="79" t="s">
        <v>214</v>
      </c>
      <c r="E70" s="80"/>
      <c r="F70" s="79"/>
      <c r="G70" s="79"/>
      <c r="H70" s="81"/>
      <c r="I70" s="82">
        <f>SUM(I71:I74)</f>
        <v>173065</v>
      </c>
      <c r="J70" s="82"/>
      <c r="K70" s="82">
        <f aca="true" t="shared" si="134" ref="K70:P70">SUM(K71:K74)</f>
        <v>0</v>
      </c>
      <c r="L70" s="82">
        <f t="shared" si="134"/>
        <v>32888</v>
      </c>
      <c r="M70" s="82">
        <f t="shared" si="134"/>
        <v>0</v>
      </c>
      <c r="N70" s="82">
        <f t="shared" si="134"/>
        <v>0</v>
      </c>
      <c r="O70" s="82">
        <f t="shared" si="134"/>
        <v>0</v>
      </c>
      <c r="P70" s="82">
        <f t="shared" si="134"/>
        <v>0</v>
      </c>
      <c r="Q70" s="8" t="s">
        <v>859</v>
      </c>
      <c r="R70" s="74"/>
      <c r="S70" s="75" t="s">
        <v>141</v>
      </c>
      <c r="T70" s="79" t="s">
        <v>214</v>
      </c>
      <c r="U70" s="80"/>
      <c r="V70" s="79"/>
      <c r="W70" s="79"/>
      <c r="X70" s="81"/>
      <c r="Y70" s="82">
        <f aca="true" t="shared" si="135" ref="Y70:AE70">SUM(Y71:Y74)</f>
        <v>0</v>
      </c>
      <c r="Z70" s="82">
        <f t="shared" si="135"/>
        <v>0</v>
      </c>
      <c r="AA70" s="82">
        <f t="shared" si="135"/>
        <v>0</v>
      </c>
      <c r="AB70" s="82">
        <f t="shared" si="135"/>
        <v>0</v>
      </c>
      <c r="AC70" s="82">
        <f t="shared" si="135"/>
        <v>0</v>
      </c>
      <c r="AD70" s="82">
        <f t="shared" si="135"/>
        <v>159</v>
      </c>
      <c r="AE70" s="82">
        <f t="shared" si="135"/>
        <v>0</v>
      </c>
      <c r="AF70" s="8" t="s">
        <v>860</v>
      </c>
      <c r="AG70" s="74"/>
      <c r="AH70" s="75" t="s">
        <v>141</v>
      </c>
      <c r="AI70" s="79" t="s">
        <v>214</v>
      </c>
      <c r="AJ70" s="80"/>
      <c r="AK70" s="79"/>
      <c r="AL70" s="79"/>
      <c r="AM70" s="81"/>
      <c r="AN70" s="82">
        <f aca="true" t="shared" si="136" ref="AN70:AT70">SUM(AN71:AN74)</f>
        <v>0</v>
      </c>
      <c r="AO70" s="82">
        <f t="shared" si="136"/>
        <v>0</v>
      </c>
      <c r="AP70" s="82">
        <f t="shared" si="136"/>
        <v>0</v>
      </c>
      <c r="AQ70" s="82">
        <f t="shared" si="136"/>
        <v>0</v>
      </c>
      <c r="AR70" s="82">
        <f t="shared" si="136"/>
        <v>0</v>
      </c>
      <c r="AS70" s="82">
        <f t="shared" si="136"/>
        <v>14900</v>
      </c>
      <c r="AT70" s="82">
        <f t="shared" si="136"/>
        <v>0</v>
      </c>
      <c r="AU70" s="8" t="s">
        <v>861</v>
      </c>
      <c r="AV70" s="74"/>
      <c r="AW70" s="75" t="s">
        <v>141</v>
      </c>
      <c r="AX70" s="79" t="s">
        <v>214</v>
      </c>
      <c r="AY70" s="80"/>
      <c r="AZ70" s="79"/>
      <c r="BA70" s="79"/>
      <c r="BB70" s="81"/>
      <c r="BC70" s="82">
        <f aca="true" t="shared" si="137" ref="BC70:BK70">SUM(BC71:BC74)</f>
        <v>0</v>
      </c>
      <c r="BD70" s="82">
        <f t="shared" si="137"/>
        <v>0</v>
      </c>
      <c r="BE70" s="82">
        <f t="shared" si="137"/>
        <v>0</v>
      </c>
      <c r="BF70" s="82">
        <f t="shared" si="137"/>
        <v>39525</v>
      </c>
      <c r="BG70" s="82">
        <f>SUM(BG71:BG74)</f>
        <v>0</v>
      </c>
      <c r="BH70" s="82">
        <f>SUM(BH71:BH74)</f>
        <v>0</v>
      </c>
      <c r="BI70" s="82">
        <f t="shared" si="137"/>
        <v>0</v>
      </c>
      <c r="BJ70" s="82">
        <f t="shared" si="137"/>
        <v>0</v>
      </c>
      <c r="BK70" s="82">
        <f t="shared" si="137"/>
        <v>42000</v>
      </c>
      <c r="BL70" s="8" t="s">
        <v>862</v>
      </c>
      <c r="BM70" s="74"/>
      <c r="BN70" s="75" t="s">
        <v>141</v>
      </c>
      <c r="BO70" s="79" t="s">
        <v>214</v>
      </c>
      <c r="BP70" s="80"/>
      <c r="BQ70" s="79"/>
      <c r="BR70" s="79"/>
      <c r="BS70" s="81"/>
      <c r="BT70" s="82">
        <f aca="true" t="shared" si="138" ref="BT70:BZ70">SUM(BT71:BT74)</f>
        <v>0</v>
      </c>
      <c r="BU70" s="82">
        <f t="shared" si="138"/>
        <v>0</v>
      </c>
      <c r="BV70" s="82">
        <f t="shared" si="138"/>
        <v>0</v>
      </c>
      <c r="BW70" s="82">
        <f t="shared" si="138"/>
        <v>0</v>
      </c>
      <c r="BX70" s="82">
        <f t="shared" si="138"/>
        <v>1334</v>
      </c>
      <c r="BY70" s="82">
        <f t="shared" si="138"/>
        <v>0</v>
      </c>
      <c r="BZ70" s="82">
        <f t="shared" si="138"/>
        <v>0</v>
      </c>
      <c r="CA70" s="8" t="s">
        <v>863</v>
      </c>
      <c r="CB70" s="74"/>
      <c r="CC70" s="75" t="s">
        <v>141</v>
      </c>
      <c r="CD70" s="79" t="s">
        <v>214</v>
      </c>
      <c r="CE70" s="80"/>
      <c r="CF70" s="79"/>
      <c r="CG70" s="79"/>
      <c r="CH70" s="81"/>
      <c r="CI70" s="82">
        <f aca="true" t="shared" si="139" ref="CI70:CP70">SUM(CI71:CI74)</f>
        <v>5490</v>
      </c>
      <c r="CJ70" s="82">
        <f t="shared" si="139"/>
        <v>0</v>
      </c>
      <c r="CK70" s="82">
        <f t="shared" si="139"/>
        <v>0</v>
      </c>
      <c r="CL70" s="82">
        <f t="shared" si="139"/>
        <v>0</v>
      </c>
      <c r="CM70" s="82">
        <f t="shared" si="139"/>
        <v>0</v>
      </c>
      <c r="CN70" s="82">
        <f t="shared" si="139"/>
        <v>0</v>
      </c>
      <c r="CO70" s="82">
        <f>SUM(CO71:CO74)</f>
        <v>0</v>
      </c>
      <c r="CP70" s="82">
        <f t="shared" si="139"/>
        <v>0</v>
      </c>
      <c r="CQ70" s="8" t="s">
        <v>864</v>
      </c>
      <c r="CR70" s="74"/>
      <c r="CS70" s="75" t="s">
        <v>141</v>
      </c>
      <c r="CT70" s="79" t="s">
        <v>214</v>
      </c>
      <c r="CU70" s="80"/>
      <c r="CV70" s="79"/>
      <c r="CW70" s="79"/>
      <c r="CX70" s="81"/>
      <c r="CY70" s="82">
        <f aca="true" t="shared" si="140" ref="CY70:DF70">SUM(CY71:CY74)</f>
        <v>0</v>
      </c>
      <c r="CZ70" s="82">
        <f t="shared" si="140"/>
        <v>0</v>
      </c>
      <c r="DA70" s="82">
        <f t="shared" si="140"/>
        <v>0</v>
      </c>
      <c r="DB70" s="82">
        <f t="shared" si="140"/>
        <v>0</v>
      </c>
      <c r="DC70" s="82">
        <f t="shared" si="140"/>
        <v>0</v>
      </c>
      <c r="DD70" s="82">
        <f t="shared" si="140"/>
        <v>0</v>
      </c>
      <c r="DE70" s="82">
        <f t="shared" si="140"/>
        <v>0</v>
      </c>
      <c r="DF70" s="82">
        <f t="shared" si="140"/>
        <v>0</v>
      </c>
      <c r="DG70" s="8" t="s">
        <v>865</v>
      </c>
      <c r="DH70" s="74"/>
      <c r="DI70" s="75" t="s">
        <v>141</v>
      </c>
      <c r="DJ70" s="79" t="s">
        <v>214</v>
      </c>
      <c r="DK70" s="80"/>
      <c r="DL70" s="79"/>
      <c r="DM70" s="79"/>
      <c r="DN70" s="81"/>
      <c r="DO70" s="82">
        <f>SUM(DO71:DO74)</f>
        <v>0</v>
      </c>
      <c r="DP70" s="82">
        <f>SUM(DP71:DP74)</f>
        <v>0</v>
      </c>
      <c r="DQ70" s="82">
        <f>SUM(DQ71:DQ74)</f>
        <v>0</v>
      </c>
      <c r="DR70" s="82">
        <f>SUM(DR71:DR74)</f>
        <v>0</v>
      </c>
      <c r="DS70" s="82"/>
      <c r="DT70" s="82">
        <f>SUM(DT71:DT74)</f>
        <v>0</v>
      </c>
      <c r="DU70" s="82">
        <f t="shared" si="119"/>
        <v>309361</v>
      </c>
    </row>
    <row r="71" spans="1:125" s="93" customFormat="1" ht="15" thickBot="1">
      <c r="A71" s="8" t="s">
        <v>218</v>
      </c>
      <c r="B71" s="87"/>
      <c r="C71" s="100"/>
      <c r="D71" s="89" t="s">
        <v>216</v>
      </c>
      <c r="E71" s="90" t="s">
        <v>217</v>
      </c>
      <c r="F71" s="90"/>
      <c r="G71" s="90"/>
      <c r="H71" s="91"/>
      <c r="I71" s="92"/>
      <c r="J71" s="92"/>
      <c r="K71" s="92"/>
      <c r="L71" s="92">
        <f>'[2]2. melléklet_I_mód'!L71+'[2]Javaslat_II'!N179</f>
        <v>4888</v>
      </c>
      <c r="M71" s="92"/>
      <c r="N71" s="92"/>
      <c r="O71" s="92"/>
      <c r="P71" s="92"/>
      <c r="Q71" s="8" t="s">
        <v>866</v>
      </c>
      <c r="R71" s="87"/>
      <c r="S71" s="100"/>
      <c r="T71" s="89" t="s">
        <v>216</v>
      </c>
      <c r="U71" s="90" t="s">
        <v>217</v>
      </c>
      <c r="V71" s="90"/>
      <c r="W71" s="90"/>
      <c r="X71" s="91"/>
      <c r="Y71" s="92"/>
      <c r="Z71" s="92"/>
      <c r="AA71" s="92"/>
      <c r="AB71" s="92"/>
      <c r="AC71" s="92"/>
      <c r="AD71" s="92">
        <v>159</v>
      </c>
      <c r="AE71" s="92"/>
      <c r="AF71" s="8" t="s">
        <v>867</v>
      </c>
      <c r="AG71" s="87"/>
      <c r="AH71" s="100"/>
      <c r="AI71" s="89" t="s">
        <v>216</v>
      </c>
      <c r="AJ71" s="90" t="s">
        <v>217</v>
      </c>
      <c r="AK71" s="90"/>
      <c r="AL71" s="90"/>
      <c r="AM71" s="91"/>
      <c r="AN71" s="92"/>
      <c r="AO71" s="92"/>
      <c r="AP71" s="92"/>
      <c r="AQ71" s="92"/>
      <c r="AR71" s="92"/>
      <c r="AS71" s="92"/>
      <c r="AT71" s="92"/>
      <c r="AU71" s="8" t="s">
        <v>868</v>
      </c>
      <c r="AV71" s="87"/>
      <c r="AW71" s="100"/>
      <c r="AX71" s="89" t="s">
        <v>216</v>
      </c>
      <c r="AY71" s="90" t="s">
        <v>217</v>
      </c>
      <c r="AZ71" s="90"/>
      <c r="BA71" s="90"/>
      <c r="BB71" s="91"/>
      <c r="BC71" s="92"/>
      <c r="BD71" s="92"/>
      <c r="BE71" s="92"/>
      <c r="BF71" s="92"/>
      <c r="BG71" s="92"/>
      <c r="BH71" s="92"/>
      <c r="BI71" s="92"/>
      <c r="BJ71" s="92"/>
      <c r="BK71" s="92"/>
      <c r="BL71" s="8" t="s">
        <v>869</v>
      </c>
      <c r="BM71" s="87"/>
      <c r="BN71" s="100"/>
      <c r="BO71" s="89" t="s">
        <v>216</v>
      </c>
      <c r="BP71" s="90" t="s">
        <v>217</v>
      </c>
      <c r="BQ71" s="90"/>
      <c r="BR71" s="90"/>
      <c r="BS71" s="91"/>
      <c r="BT71" s="92"/>
      <c r="BU71" s="92"/>
      <c r="BV71" s="92"/>
      <c r="BW71" s="92"/>
      <c r="BX71" s="92"/>
      <c r="BY71" s="92"/>
      <c r="BZ71" s="92"/>
      <c r="CA71" s="8" t="s">
        <v>870</v>
      </c>
      <c r="CB71" s="87"/>
      <c r="CC71" s="100"/>
      <c r="CD71" s="89" t="s">
        <v>216</v>
      </c>
      <c r="CE71" s="90" t="s">
        <v>217</v>
      </c>
      <c r="CF71" s="90"/>
      <c r="CG71" s="90"/>
      <c r="CH71" s="91"/>
      <c r="CI71" s="92"/>
      <c r="CJ71" s="92"/>
      <c r="CK71" s="92"/>
      <c r="CL71" s="92"/>
      <c r="CM71" s="92"/>
      <c r="CN71" s="92"/>
      <c r="CO71" s="92"/>
      <c r="CP71" s="92"/>
      <c r="CQ71" s="8" t="s">
        <v>871</v>
      </c>
      <c r="CR71" s="87"/>
      <c r="CS71" s="100"/>
      <c r="CT71" s="89" t="s">
        <v>216</v>
      </c>
      <c r="CU71" s="90" t="s">
        <v>217</v>
      </c>
      <c r="CV71" s="90"/>
      <c r="CW71" s="90"/>
      <c r="CX71" s="91"/>
      <c r="CY71" s="92"/>
      <c r="CZ71" s="92"/>
      <c r="DA71" s="92"/>
      <c r="DB71" s="92"/>
      <c r="DC71" s="92"/>
      <c r="DD71" s="92"/>
      <c r="DE71" s="92"/>
      <c r="DF71" s="92"/>
      <c r="DG71" s="8" t="s">
        <v>872</v>
      </c>
      <c r="DH71" s="87"/>
      <c r="DI71" s="100"/>
      <c r="DJ71" s="89" t="s">
        <v>216</v>
      </c>
      <c r="DK71" s="90" t="s">
        <v>217</v>
      </c>
      <c r="DL71" s="90"/>
      <c r="DM71" s="90"/>
      <c r="DN71" s="91"/>
      <c r="DO71" s="92"/>
      <c r="DP71" s="92"/>
      <c r="DQ71" s="92"/>
      <c r="DR71" s="92"/>
      <c r="DS71" s="92"/>
      <c r="DT71" s="92"/>
      <c r="DU71" s="92">
        <f t="shared" si="119"/>
        <v>5047</v>
      </c>
    </row>
    <row r="72" spans="1:125" s="93" customFormat="1" ht="15" thickBot="1">
      <c r="A72" s="8" t="s">
        <v>221</v>
      </c>
      <c r="B72" s="87"/>
      <c r="C72" s="100"/>
      <c r="D72" s="89" t="s">
        <v>219</v>
      </c>
      <c r="E72" s="90" t="s">
        <v>220</v>
      </c>
      <c r="F72" s="90"/>
      <c r="G72" s="90"/>
      <c r="H72" s="91"/>
      <c r="I72" s="92"/>
      <c r="J72" s="92"/>
      <c r="K72" s="92"/>
      <c r="L72" s="92"/>
      <c r="M72" s="92"/>
      <c r="N72" s="92"/>
      <c r="O72" s="92"/>
      <c r="P72" s="92"/>
      <c r="Q72" s="8" t="s">
        <v>873</v>
      </c>
      <c r="R72" s="87"/>
      <c r="S72" s="100"/>
      <c r="T72" s="89" t="s">
        <v>219</v>
      </c>
      <c r="U72" s="90" t="s">
        <v>220</v>
      </c>
      <c r="V72" s="90"/>
      <c r="W72" s="90"/>
      <c r="X72" s="91"/>
      <c r="Y72" s="92"/>
      <c r="Z72" s="92"/>
      <c r="AA72" s="92"/>
      <c r="AB72" s="92"/>
      <c r="AC72" s="92"/>
      <c r="AD72" s="92"/>
      <c r="AE72" s="92"/>
      <c r="AF72" s="8" t="s">
        <v>874</v>
      </c>
      <c r="AG72" s="87"/>
      <c r="AH72" s="100"/>
      <c r="AI72" s="89" t="s">
        <v>219</v>
      </c>
      <c r="AJ72" s="90" t="s">
        <v>220</v>
      </c>
      <c r="AK72" s="90"/>
      <c r="AL72" s="90"/>
      <c r="AM72" s="91"/>
      <c r="AN72" s="92"/>
      <c r="AO72" s="92"/>
      <c r="AP72" s="92"/>
      <c r="AQ72" s="92"/>
      <c r="AR72" s="92"/>
      <c r="AS72" s="92">
        <v>14900</v>
      </c>
      <c r="AT72" s="92"/>
      <c r="AU72" s="8" t="s">
        <v>875</v>
      </c>
      <c r="AV72" s="87"/>
      <c r="AW72" s="100"/>
      <c r="AX72" s="89" t="s">
        <v>219</v>
      </c>
      <c r="AY72" s="90" t="s">
        <v>220</v>
      </c>
      <c r="AZ72" s="90"/>
      <c r="BA72" s="90"/>
      <c r="BB72" s="91"/>
      <c r="BC72" s="92"/>
      <c r="BD72" s="92"/>
      <c r="BE72" s="92"/>
      <c r="BF72" s="92"/>
      <c r="BG72" s="92"/>
      <c r="BH72" s="92"/>
      <c r="BI72" s="92"/>
      <c r="BJ72" s="92"/>
      <c r="BK72" s="92"/>
      <c r="BL72" s="8" t="s">
        <v>876</v>
      </c>
      <c r="BM72" s="87"/>
      <c r="BN72" s="100"/>
      <c r="BO72" s="89" t="s">
        <v>219</v>
      </c>
      <c r="BP72" s="90" t="s">
        <v>220</v>
      </c>
      <c r="BQ72" s="90"/>
      <c r="BR72" s="90"/>
      <c r="BS72" s="91"/>
      <c r="BT72" s="92"/>
      <c r="BU72" s="92"/>
      <c r="BV72" s="92"/>
      <c r="BW72" s="92"/>
      <c r="BX72" s="92"/>
      <c r="BY72" s="92"/>
      <c r="BZ72" s="92"/>
      <c r="CA72" s="8" t="s">
        <v>877</v>
      </c>
      <c r="CB72" s="87"/>
      <c r="CC72" s="100"/>
      <c r="CD72" s="89" t="s">
        <v>219</v>
      </c>
      <c r="CE72" s="90" t="s">
        <v>220</v>
      </c>
      <c r="CF72" s="90"/>
      <c r="CG72" s="90"/>
      <c r="CH72" s="91"/>
      <c r="CI72" s="92"/>
      <c r="CJ72" s="92"/>
      <c r="CK72" s="92"/>
      <c r="CL72" s="92"/>
      <c r="CM72" s="92"/>
      <c r="CN72" s="92"/>
      <c r="CO72" s="92"/>
      <c r="CP72" s="92"/>
      <c r="CQ72" s="8" t="s">
        <v>878</v>
      </c>
      <c r="CR72" s="87"/>
      <c r="CS72" s="100"/>
      <c r="CT72" s="89" t="s">
        <v>219</v>
      </c>
      <c r="CU72" s="90" t="s">
        <v>220</v>
      </c>
      <c r="CV72" s="90"/>
      <c r="CW72" s="90"/>
      <c r="CX72" s="91"/>
      <c r="CY72" s="92"/>
      <c r="CZ72" s="92"/>
      <c r="DA72" s="92"/>
      <c r="DB72" s="92"/>
      <c r="DC72" s="92"/>
      <c r="DD72" s="92"/>
      <c r="DE72" s="92"/>
      <c r="DF72" s="92"/>
      <c r="DG72" s="8" t="s">
        <v>879</v>
      </c>
      <c r="DH72" s="87"/>
      <c r="DI72" s="100"/>
      <c r="DJ72" s="89" t="s">
        <v>219</v>
      </c>
      <c r="DK72" s="90" t="s">
        <v>220</v>
      </c>
      <c r="DL72" s="90"/>
      <c r="DM72" s="90"/>
      <c r="DN72" s="91"/>
      <c r="DO72" s="92"/>
      <c r="DP72" s="92"/>
      <c r="DQ72" s="92"/>
      <c r="DR72" s="92"/>
      <c r="DS72" s="92"/>
      <c r="DT72" s="92"/>
      <c r="DU72" s="92">
        <f t="shared" si="119"/>
        <v>14900</v>
      </c>
    </row>
    <row r="73" spans="1:125" s="93" customFormat="1" ht="15" thickBot="1">
      <c r="A73" s="8" t="s">
        <v>224</v>
      </c>
      <c r="B73" s="87"/>
      <c r="C73" s="100"/>
      <c r="D73" s="89" t="s">
        <v>222</v>
      </c>
      <c r="E73" s="90" t="s">
        <v>223</v>
      </c>
      <c r="F73" s="94"/>
      <c r="G73" s="90"/>
      <c r="H73" s="91"/>
      <c r="I73" s="92"/>
      <c r="J73" s="92"/>
      <c r="K73" s="92"/>
      <c r="L73" s="92">
        <v>28000</v>
      </c>
      <c r="M73" s="92"/>
      <c r="N73" s="92"/>
      <c r="O73" s="92"/>
      <c r="P73" s="92"/>
      <c r="Q73" s="8" t="s">
        <v>880</v>
      </c>
      <c r="R73" s="87"/>
      <c r="S73" s="100"/>
      <c r="T73" s="89" t="s">
        <v>222</v>
      </c>
      <c r="U73" s="90" t="s">
        <v>223</v>
      </c>
      <c r="V73" s="94"/>
      <c r="W73" s="90"/>
      <c r="X73" s="91"/>
      <c r="Y73" s="92"/>
      <c r="Z73" s="92"/>
      <c r="AA73" s="92"/>
      <c r="AB73" s="92"/>
      <c r="AC73" s="92"/>
      <c r="AD73" s="92"/>
      <c r="AE73" s="92"/>
      <c r="AF73" s="8" t="s">
        <v>881</v>
      </c>
      <c r="AG73" s="87"/>
      <c r="AH73" s="100"/>
      <c r="AI73" s="89" t="s">
        <v>222</v>
      </c>
      <c r="AJ73" s="90" t="s">
        <v>223</v>
      </c>
      <c r="AK73" s="94"/>
      <c r="AL73" s="90"/>
      <c r="AM73" s="91"/>
      <c r="AN73" s="92"/>
      <c r="AO73" s="92"/>
      <c r="AP73" s="92"/>
      <c r="AQ73" s="92"/>
      <c r="AR73" s="92"/>
      <c r="AS73" s="92"/>
      <c r="AT73" s="92"/>
      <c r="AU73" s="8" t="s">
        <v>882</v>
      </c>
      <c r="AV73" s="87"/>
      <c r="AW73" s="100"/>
      <c r="AX73" s="89" t="s">
        <v>222</v>
      </c>
      <c r="AY73" s="90" t="s">
        <v>223</v>
      </c>
      <c r="AZ73" s="94"/>
      <c r="BA73" s="90"/>
      <c r="BB73" s="91"/>
      <c r="BC73" s="92"/>
      <c r="BD73" s="92"/>
      <c r="BE73" s="92"/>
      <c r="BF73" s="92">
        <v>39525</v>
      </c>
      <c r="BG73" s="92"/>
      <c r="BH73" s="92"/>
      <c r="BI73" s="92"/>
      <c r="BJ73" s="92"/>
      <c r="BK73" s="92">
        <v>42000</v>
      </c>
      <c r="BL73" s="8" t="s">
        <v>883</v>
      </c>
      <c r="BM73" s="87"/>
      <c r="BN73" s="100"/>
      <c r="BO73" s="89" t="s">
        <v>222</v>
      </c>
      <c r="BP73" s="90" t="s">
        <v>223</v>
      </c>
      <c r="BQ73" s="94"/>
      <c r="BR73" s="90"/>
      <c r="BS73" s="91"/>
      <c r="BT73" s="92"/>
      <c r="BU73" s="92"/>
      <c r="BV73" s="92"/>
      <c r="BW73" s="92"/>
      <c r="BX73" s="92">
        <f>'[2]2. melléklet'!BW73+'[2]Javaslat_I'!N77</f>
        <v>1334</v>
      </c>
      <c r="BY73" s="92"/>
      <c r="BZ73" s="92"/>
      <c r="CA73" s="8" t="s">
        <v>884</v>
      </c>
      <c r="CB73" s="87"/>
      <c r="CC73" s="100"/>
      <c r="CD73" s="89" t="s">
        <v>222</v>
      </c>
      <c r="CE73" s="90" t="s">
        <v>223</v>
      </c>
      <c r="CF73" s="94"/>
      <c r="CG73" s="90"/>
      <c r="CH73" s="91"/>
      <c r="CI73" s="92">
        <v>5490</v>
      </c>
      <c r="CJ73" s="92"/>
      <c r="CK73" s="92"/>
      <c r="CL73" s="92"/>
      <c r="CM73" s="92"/>
      <c r="CN73" s="92"/>
      <c r="CO73" s="92"/>
      <c r="CP73" s="92"/>
      <c r="CQ73" s="8" t="s">
        <v>885</v>
      </c>
      <c r="CR73" s="87"/>
      <c r="CS73" s="100"/>
      <c r="CT73" s="89" t="s">
        <v>222</v>
      </c>
      <c r="CU73" s="90" t="s">
        <v>223</v>
      </c>
      <c r="CV73" s="94"/>
      <c r="CW73" s="90"/>
      <c r="CX73" s="91"/>
      <c r="CY73" s="92"/>
      <c r="CZ73" s="92"/>
      <c r="DA73" s="92"/>
      <c r="DB73" s="92"/>
      <c r="DC73" s="92"/>
      <c r="DD73" s="92"/>
      <c r="DE73" s="92"/>
      <c r="DF73" s="92"/>
      <c r="DG73" s="8" t="s">
        <v>886</v>
      </c>
      <c r="DH73" s="87"/>
      <c r="DI73" s="100"/>
      <c r="DJ73" s="89" t="s">
        <v>222</v>
      </c>
      <c r="DK73" s="90" t="s">
        <v>223</v>
      </c>
      <c r="DL73" s="94"/>
      <c r="DM73" s="90"/>
      <c r="DN73" s="91"/>
      <c r="DO73" s="92"/>
      <c r="DP73" s="92"/>
      <c r="DQ73" s="92"/>
      <c r="DR73" s="92"/>
      <c r="DS73" s="92"/>
      <c r="DT73" s="92"/>
      <c r="DU73" s="92">
        <f t="shared" si="119"/>
        <v>116349</v>
      </c>
    </row>
    <row r="74" spans="1:125" s="93" customFormat="1" ht="15" thickBot="1">
      <c r="A74" s="8" t="s">
        <v>227</v>
      </c>
      <c r="B74" s="87"/>
      <c r="C74" s="100"/>
      <c r="D74" s="89" t="s">
        <v>225</v>
      </c>
      <c r="E74" s="90" t="s">
        <v>226</v>
      </c>
      <c r="F74" s="94"/>
      <c r="G74" s="90"/>
      <c r="H74" s="91"/>
      <c r="I74" s="98">
        <f>'[2]2. melléklet'!I74+'[2]Javaslat_I'!N48</f>
        <v>173065</v>
      </c>
      <c r="J74" s="98"/>
      <c r="K74" s="98"/>
      <c r="L74" s="98"/>
      <c r="M74" s="98"/>
      <c r="N74" s="98"/>
      <c r="O74" s="98"/>
      <c r="P74" s="98"/>
      <c r="Q74" s="8" t="s">
        <v>887</v>
      </c>
      <c r="R74" s="87"/>
      <c r="S74" s="100"/>
      <c r="T74" s="89" t="s">
        <v>225</v>
      </c>
      <c r="U74" s="90" t="s">
        <v>226</v>
      </c>
      <c r="V74" s="94"/>
      <c r="W74" s="90"/>
      <c r="X74" s="91"/>
      <c r="Y74" s="98"/>
      <c r="Z74" s="98"/>
      <c r="AA74" s="98"/>
      <c r="AB74" s="98"/>
      <c r="AC74" s="98"/>
      <c r="AD74" s="98"/>
      <c r="AE74" s="98"/>
      <c r="AF74" s="8" t="s">
        <v>888</v>
      </c>
      <c r="AG74" s="87"/>
      <c r="AH74" s="100"/>
      <c r="AI74" s="89" t="s">
        <v>225</v>
      </c>
      <c r="AJ74" s="90" t="s">
        <v>226</v>
      </c>
      <c r="AK74" s="94"/>
      <c r="AL74" s="90"/>
      <c r="AM74" s="91"/>
      <c r="AN74" s="98"/>
      <c r="AO74" s="98"/>
      <c r="AP74" s="98"/>
      <c r="AQ74" s="98"/>
      <c r="AR74" s="98"/>
      <c r="AS74" s="98"/>
      <c r="AT74" s="98"/>
      <c r="AU74" s="8" t="s">
        <v>889</v>
      </c>
      <c r="AV74" s="87"/>
      <c r="AW74" s="100"/>
      <c r="AX74" s="89" t="s">
        <v>225</v>
      </c>
      <c r="AY74" s="90" t="s">
        <v>226</v>
      </c>
      <c r="AZ74" s="94"/>
      <c r="BA74" s="90"/>
      <c r="BB74" s="91"/>
      <c r="BC74" s="98"/>
      <c r="BD74" s="98"/>
      <c r="BE74" s="98"/>
      <c r="BF74" s="98"/>
      <c r="BG74" s="98"/>
      <c r="BH74" s="98"/>
      <c r="BI74" s="98"/>
      <c r="BJ74" s="98"/>
      <c r="BK74" s="98"/>
      <c r="BL74" s="8" t="s">
        <v>890</v>
      </c>
      <c r="BM74" s="87"/>
      <c r="BN74" s="100"/>
      <c r="BO74" s="89" t="s">
        <v>225</v>
      </c>
      <c r="BP74" s="90" t="s">
        <v>226</v>
      </c>
      <c r="BQ74" s="94"/>
      <c r="BR74" s="90"/>
      <c r="BS74" s="91"/>
      <c r="BT74" s="98"/>
      <c r="BU74" s="98"/>
      <c r="BV74" s="98"/>
      <c r="BW74" s="98"/>
      <c r="BX74" s="98"/>
      <c r="BY74" s="98"/>
      <c r="BZ74" s="98"/>
      <c r="CA74" s="8" t="s">
        <v>891</v>
      </c>
      <c r="CB74" s="87"/>
      <c r="CC74" s="100"/>
      <c r="CD74" s="89" t="s">
        <v>225</v>
      </c>
      <c r="CE74" s="90" t="s">
        <v>226</v>
      </c>
      <c r="CF74" s="94"/>
      <c r="CG74" s="90"/>
      <c r="CH74" s="91"/>
      <c r="CI74" s="98"/>
      <c r="CJ74" s="98"/>
      <c r="CK74" s="98"/>
      <c r="CL74" s="98"/>
      <c r="CM74" s="98"/>
      <c r="CN74" s="98"/>
      <c r="CO74" s="98"/>
      <c r="CP74" s="98"/>
      <c r="CQ74" s="8" t="s">
        <v>892</v>
      </c>
      <c r="CR74" s="87"/>
      <c r="CS74" s="100"/>
      <c r="CT74" s="89" t="s">
        <v>225</v>
      </c>
      <c r="CU74" s="90" t="s">
        <v>226</v>
      </c>
      <c r="CV74" s="94"/>
      <c r="CW74" s="90"/>
      <c r="CX74" s="91"/>
      <c r="CY74" s="98"/>
      <c r="CZ74" s="98"/>
      <c r="DA74" s="98"/>
      <c r="DB74" s="98"/>
      <c r="DC74" s="98"/>
      <c r="DD74" s="98"/>
      <c r="DE74" s="98"/>
      <c r="DF74" s="98"/>
      <c r="DG74" s="8" t="s">
        <v>893</v>
      </c>
      <c r="DH74" s="87"/>
      <c r="DI74" s="100"/>
      <c r="DJ74" s="89" t="s">
        <v>225</v>
      </c>
      <c r="DK74" s="90" t="s">
        <v>226</v>
      </c>
      <c r="DL74" s="94"/>
      <c r="DM74" s="90"/>
      <c r="DN74" s="91"/>
      <c r="DO74" s="98"/>
      <c r="DP74" s="98"/>
      <c r="DQ74" s="98"/>
      <c r="DR74" s="98"/>
      <c r="DS74" s="98"/>
      <c r="DT74" s="98"/>
      <c r="DU74" s="92">
        <f t="shared" si="119"/>
        <v>173065</v>
      </c>
    </row>
    <row r="75" spans="1:125" s="104" customFormat="1" ht="30" customHeight="1" thickBot="1">
      <c r="A75" s="8" t="s">
        <v>229</v>
      </c>
      <c r="B75" s="101" t="s">
        <v>228</v>
      </c>
      <c r="C75" s="102"/>
      <c r="D75" s="103"/>
      <c r="E75" s="103"/>
      <c r="F75" s="103"/>
      <c r="G75" s="103"/>
      <c r="H75" s="103"/>
      <c r="I75" s="57">
        <f>SUM(I55,I67)</f>
        <v>552000</v>
      </c>
      <c r="J75" s="57"/>
      <c r="K75" s="57">
        <f aca="true" t="shared" si="141" ref="K75:P75">SUM(K55,K67)</f>
        <v>47827</v>
      </c>
      <c r="L75" s="57">
        <f t="shared" si="141"/>
        <v>599142</v>
      </c>
      <c r="M75" s="57">
        <f t="shared" si="141"/>
        <v>13185</v>
      </c>
      <c r="N75" s="57">
        <f t="shared" si="141"/>
        <v>78800</v>
      </c>
      <c r="O75" s="57">
        <f t="shared" si="141"/>
        <v>0</v>
      </c>
      <c r="P75" s="57">
        <f t="shared" si="141"/>
        <v>386305</v>
      </c>
      <c r="Q75" s="8" t="s">
        <v>894</v>
      </c>
      <c r="R75" s="101" t="s">
        <v>228</v>
      </c>
      <c r="S75" s="102"/>
      <c r="T75" s="103"/>
      <c r="U75" s="103"/>
      <c r="V75" s="103"/>
      <c r="W75" s="103"/>
      <c r="X75" s="103"/>
      <c r="Y75" s="57">
        <f>SUM(Y55,Y67)</f>
        <v>0</v>
      </c>
      <c r="Z75" s="57">
        <f aca="true" t="shared" si="142" ref="Z75:AE75">SUM(Z55,Z67)</f>
        <v>250</v>
      </c>
      <c r="AA75" s="57">
        <f t="shared" si="142"/>
        <v>16946</v>
      </c>
      <c r="AB75" s="57">
        <f t="shared" si="142"/>
        <v>3500</v>
      </c>
      <c r="AC75" s="57">
        <f t="shared" si="142"/>
        <v>43560</v>
      </c>
      <c r="AD75" s="57">
        <f t="shared" si="142"/>
        <v>406333</v>
      </c>
      <c r="AE75" s="57">
        <f t="shared" si="142"/>
        <v>53342</v>
      </c>
      <c r="AF75" s="8" t="s">
        <v>895</v>
      </c>
      <c r="AG75" s="101" t="s">
        <v>228</v>
      </c>
      <c r="AH75" s="102"/>
      <c r="AI75" s="103"/>
      <c r="AJ75" s="103"/>
      <c r="AK75" s="103"/>
      <c r="AL75" s="103"/>
      <c r="AM75" s="103"/>
      <c r="AN75" s="57">
        <f>SUM(AN55,AN67)</f>
        <v>14508</v>
      </c>
      <c r="AO75" s="57">
        <f aca="true" t="shared" si="143" ref="AO75:AT75">SUM(AO55,AO67)</f>
        <v>501598</v>
      </c>
      <c r="AP75" s="57">
        <f t="shared" si="143"/>
        <v>198595</v>
      </c>
      <c r="AQ75" s="57">
        <f t="shared" si="143"/>
        <v>61936</v>
      </c>
      <c r="AR75" s="57">
        <f t="shared" si="143"/>
        <v>76055</v>
      </c>
      <c r="AS75" s="57">
        <f t="shared" si="143"/>
        <v>14900</v>
      </c>
      <c r="AT75" s="57">
        <f t="shared" si="143"/>
        <v>15064</v>
      </c>
      <c r="AU75" s="8" t="s">
        <v>896</v>
      </c>
      <c r="AV75" s="101" t="s">
        <v>228</v>
      </c>
      <c r="AW75" s="102"/>
      <c r="AX75" s="103"/>
      <c r="AY75" s="103"/>
      <c r="AZ75" s="103"/>
      <c r="BA75" s="103"/>
      <c r="BB75" s="103"/>
      <c r="BC75" s="57">
        <f>SUM(BC55,BC67)</f>
        <v>130919</v>
      </c>
      <c r="BD75" s="57">
        <f aca="true" t="shared" si="144" ref="BD75:BK75">SUM(BD55,BD67)</f>
        <v>91146</v>
      </c>
      <c r="BE75" s="57">
        <f t="shared" si="144"/>
        <v>96592</v>
      </c>
      <c r="BF75" s="57">
        <f t="shared" si="144"/>
        <v>39525</v>
      </c>
      <c r="BG75" s="57">
        <f>SUM(BG55,BG67)</f>
        <v>103334</v>
      </c>
      <c r="BH75" s="57">
        <f>SUM(BH55,BH67)</f>
        <v>0</v>
      </c>
      <c r="BI75" s="57">
        <f t="shared" si="144"/>
        <v>41192</v>
      </c>
      <c r="BJ75" s="57">
        <f t="shared" si="144"/>
        <v>12271</v>
      </c>
      <c r="BK75" s="57">
        <f t="shared" si="144"/>
        <v>49050</v>
      </c>
      <c r="BL75" s="8" t="s">
        <v>897</v>
      </c>
      <c r="BM75" s="101" t="s">
        <v>228</v>
      </c>
      <c r="BN75" s="102"/>
      <c r="BO75" s="103"/>
      <c r="BP75" s="103"/>
      <c r="BQ75" s="103"/>
      <c r="BR75" s="103"/>
      <c r="BS75" s="103"/>
      <c r="BT75" s="57">
        <f>SUM(BT55,BT67)</f>
        <v>34000</v>
      </c>
      <c r="BU75" s="57">
        <f aca="true" t="shared" si="145" ref="BU75:BZ75">SUM(BU55,BU67)</f>
        <v>950</v>
      </c>
      <c r="BV75" s="57">
        <f t="shared" si="145"/>
        <v>100053</v>
      </c>
      <c r="BW75" s="57">
        <f t="shared" si="145"/>
        <v>124952</v>
      </c>
      <c r="BX75" s="57">
        <f t="shared" si="145"/>
        <v>29589</v>
      </c>
      <c r="BY75" s="57">
        <f t="shared" si="145"/>
        <v>51844</v>
      </c>
      <c r="BZ75" s="57">
        <f t="shared" si="145"/>
        <v>2250</v>
      </c>
      <c r="CA75" s="8" t="s">
        <v>898</v>
      </c>
      <c r="CB75" s="101" t="s">
        <v>228</v>
      </c>
      <c r="CC75" s="102"/>
      <c r="CD75" s="103"/>
      <c r="CE75" s="103"/>
      <c r="CF75" s="103"/>
      <c r="CG75" s="103"/>
      <c r="CH75" s="103"/>
      <c r="CI75" s="57">
        <f>SUM(CI55,CI67)</f>
        <v>14990</v>
      </c>
      <c r="CJ75" s="57">
        <f aca="true" t="shared" si="146" ref="CJ75:CP75">SUM(CJ55,CJ67)</f>
        <v>2864</v>
      </c>
      <c r="CK75" s="57">
        <f t="shared" si="146"/>
        <v>289460</v>
      </c>
      <c r="CL75" s="57">
        <f t="shared" si="146"/>
        <v>302587</v>
      </c>
      <c r="CM75" s="57">
        <f t="shared" si="146"/>
        <v>0</v>
      </c>
      <c r="CN75" s="57">
        <f t="shared" si="146"/>
        <v>3500</v>
      </c>
      <c r="CO75" s="57">
        <f>SUM(CO55,CO67)</f>
        <v>0</v>
      </c>
      <c r="CP75" s="57">
        <f t="shared" si="146"/>
        <v>2386</v>
      </c>
      <c r="CQ75" s="8" t="s">
        <v>899</v>
      </c>
      <c r="CR75" s="101" t="s">
        <v>228</v>
      </c>
      <c r="CS75" s="102"/>
      <c r="CT75" s="103"/>
      <c r="CU75" s="103"/>
      <c r="CV75" s="103"/>
      <c r="CW75" s="103"/>
      <c r="CX75" s="103"/>
      <c r="CY75" s="57">
        <f>SUM(CY55,CY67)</f>
        <v>26205</v>
      </c>
      <c r="CZ75" s="57">
        <f aca="true" t="shared" si="147" ref="CZ75:DF75">SUM(CZ55,CZ67)</f>
        <v>25938</v>
      </c>
      <c r="DA75" s="57">
        <f t="shared" si="147"/>
        <v>43423</v>
      </c>
      <c r="DB75" s="57">
        <f t="shared" si="147"/>
        <v>600</v>
      </c>
      <c r="DC75" s="57">
        <f t="shared" si="147"/>
        <v>12660</v>
      </c>
      <c r="DD75" s="57">
        <f t="shared" si="147"/>
        <v>360</v>
      </c>
      <c r="DE75" s="57">
        <f t="shared" si="147"/>
        <v>1626</v>
      </c>
      <c r="DF75" s="57">
        <f t="shared" si="147"/>
        <v>5190</v>
      </c>
      <c r="DG75" s="8" t="s">
        <v>900</v>
      </c>
      <c r="DH75" s="101" t="s">
        <v>901</v>
      </c>
      <c r="DI75" s="102"/>
      <c r="DJ75" s="103"/>
      <c r="DK75" s="103"/>
      <c r="DL75" s="103"/>
      <c r="DM75" s="103"/>
      <c r="DN75" s="103"/>
      <c r="DO75" s="57">
        <f>SUM(DO55,DO67)</f>
        <v>36563</v>
      </c>
      <c r="DP75" s="57">
        <f>SUM(DP55,DP67)</f>
        <v>35499</v>
      </c>
      <c r="DQ75" s="57">
        <f>SUM(DQ55,DQ67)</f>
        <v>27352</v>
      </c>
      <c r="DR75" s="57">
        <f>SUM(DR55,DR67)</f>
        <v>8680</v>
      </c>
      <c r="DS75" s="57"/>
      <c r="DT75" s="57">
        <f>SUM(DT55,DT67)</f>
        <v>0</v>
      </c>
      <c r="DU75" s="57">
        <f t="shared" si="119"/>
        <v>4831396</v>
      </c>
    </row>
    <row r="76" spans="1:125" s="73" customFormat="1" ht="16.5" thickBot="1">
      <c r="A76" s="8" t="s">
        <v>231</v>
      </c>
      <c r="B76" s="70" t="s">
        <v>152</v>
      </c>
      <c r="C76" s="71" t="s">
        <v>230</v>
      </c>
      <c r="D76" s="71"/>
      <c r="E76" s="71"/>
      <c r="F76" s="71"/>
      <c r="G76" s="71"/>
      <c r="H76" s="71"/>
      <c r="I76" s="72">
        <f aca="true" t="shared" si="148" ref="I76:P76">SUM(I77:I79)</f>
        <v>0</v>
      </c>
      <c r="J76" s="72"/>
      <c r="K76" s="72">
        <f t="shared" si="148"/>
        <v>0</v>
      </c>
      <c r="L76" s="72">
        <f t="shared" si="148"/>
        <v>0</v>
      </c>
      <c r="M76" s="72">
        <f t="shared" si="148"/>
        <v>0</v>
      </c>
      <c r="N76" s="72">
        <f t="shared" si="148"/>
        <v>0</v>
      </c>
      <c r="O76" s="72">
        <f t="shared" si="148"/>
        <v>19258</v>
      </c>
      <c r="P76" s="72">
        <f t="shared" si="148"/>
        <v>0</v>
      </c>
      <c r="Q76" s="8" t="s">
        <v>902</v>
      </c>
      <c r="R76" s="70" t="s">
        <v>152</v>
      </c>
      <c r="S76" s="71" t="s">
        <v>230</v>
      </c>
      <c r="T76" s="71"/>
      <c r="U76" s="71"/>
      <c r="V76" s="71"/>
      <c r="W76" s="71"/>
      <c r="X76" s="71"/>
      <c r="Y76" s="72">
        <f aca="true" t="shared" si="149" ref="Y76:AE76">SUM(Y77:Y79)</f>
        <v>1141691</v>
      </c>
      <c r="Z76" s="72">
        <f t="shared" si="149"/>
        <v>0</v>
      </c>
      <c r="AA76" s="72">
        <f t="shared" si="149"/>
        <v>0</v>
      </c>
      <c r="AB76" s="72">
        <f t="shared" si="149"/>
        <v>0</v>
      </c>
      <c r="AC76" s="72">
        <f t="shared" si="149"/>
        <v>0</v>
      </c>
      <c r="AD76" s="72">
        <f t="shared" si="149"/>
        <v>0</v>
      </c>
      <c r="AE76" s="72">
        <f t="shared" si="149"/>
        <v>0</v>
      </c>
      <c r="AF76" s="8" t="s">
        <v>903</v>
      </c>
      <c r="AG76" s="70" t="s">
        <v>152</v>
      </c>
      <c r="AH76" s="71" t="s">
        <v>230</v>
      </c>
      <c r="AI76" s="71"/>
      <c r="AJ76" s="71"/>
      <c r="AK76" s="71"/>
      <c r="AL76" s="71"/>
      <c r="AM76" s="71"/>
      <c r="AN76" s="72">
        <f aca="true" t="shared" si="150" ref="AN76:AT76">SUM(AN77:AN79)</f>
        <v>0</v>
      </c>
      <c r="AO76" s="72">
        <f t="shared" si="150"/>
        <v>0</v>
      </c>
      <c r="AP76" s="72">
        <f t="shared" si="150"/>
        <v>0</v>
      </c>
      <c r="AQ76" s="72">
        <f t="shared" si="150"/>
        <v>0</v>
      </c>
      <c r="AR76" s="72">
        <f t="shared" si="150"/>
        <v>0</v>
      </c>
      <c r="AS76" s="72">
        <f t="shared" si="150"/>
        <v>0</v>
      </c>
      <c r="AT76" s="72">
        <f t="shared" si="150"/>
        <v>0</v>
      </c>
      <c r="AU76" s="8" t="s">
        <v>904</v>
      </c>
      <c r="AV76" s="70" t="s">
        <v>152</v>
      </c>
      <c r="AW76" s="71" t="s">
        <v>230</v>
      </c>
      <c r="AX76" s="71"/>
      <c r="AY76" s="71"/>
      <c r="AZ76" s="71"/>
      <c r="BA76" s="71"/>
      <c r="BB76" s="71"/>
      <c r="BC76" s="72">
        <f aca="true" t="shared" si="151" ref="BC76:BK76">SUM(BC77:BC79)</f>
        <v>0</v>
      </c>
      <c r="BD76" s="72">
        <f t="shared" si="151"/>
        <v>0</v>
      </c>
      <c r="BE76" s="72">
        <f t="shared" si="151"/>
        <v>0</v>
      </c>
      <c r="BF76" s="72">
        <f t="shared" si="151"/>
        <v>0</v>
      </c>
      <c r="BG76" s="72">
        <f>SUM(BG77:BG79)</f>
        <v>0</v>
      </c>
      <c r="BH76" s="72">
        <f>SUM(BH77:BH79)</f>
        <v>0</v>
      </c>
      <c r="BI76" s="72">
        <f t="shared" si="151"/>
        <v>0</v>
      </c>
      <c r="BJ76" s="72">
        <f t="shared" si="151"/>
        <v>0</v>
      </c>
      <c r="BK76" s="72">
        <f t="shared" si="151"/>
        <v>0</v>
      </c>
      <c r="BL76" s="8" t="s">
        <v>905</v>
      </c>
      <c r="BM76" s="70" t="s">
        <v>152</v>
      </c>
      <c r="BN76" s="71" t="s">
        <v>230</v>
      </c>
      <c r="BO76" s="71"/>
      <c r="BP76" s="71"/>
      <c r="BQ76" s="71"/>
      <c r="BR76" s="71"/>
      <c r="BS76" s="71"/>
      <c r="BT76" s="72">
        <f aca="true" t="shared" si="152" ref="BT76:BZ76">SUM(BT77:BT79)</f>
        <v>0</v>
      </c>
      <c r="BU76" s="72">
        <f t="shared" si="152"/>
        <v>0</v>
      </c>
      <c r="BV76" s="72">
        <f t="shared" si="152"/>
        <v>0</v>
      </c>
      <c r="BW76" s="72">
        <f t="shared" si="152"/>
        <v>0</v>
      </c>
      <c r="BX76" s="72">
        <f t="shared" si="152"/>
        <v>0</v>
      </c>
      <c r="BY76" s="72">
        <f t="shared" si="152"/>
        <v>0</v>
      </c>
      <c r="BZ76" s="72">
        <f t="shared" si="152"/>
        <v>0</v>
      </c>
      <c r="CA76" s="8" t="s">
        <v>906</v>
      </c>
      <c r="CB76" s="70" t="s">
        <v>152</v>
      </c>
      <c r="CC76" s="71" t="s">
        <v>230</v>
      </c>
      <c r="CD76" s="71"/>
      <c r="CE76" s="71"/>
      <c r="CF76" s="71"/>
      <c r="CG76" s="71"/>
      <c r="CH76" s="71"/>
      <c r="CI76" s="72">
        <f aca="true" t="shared" si="153" ref="CI76:CP76">SUM(CI77:CI79)</f>
        <v>0</v>
      </c>
      <c r="CJ76" s="72">
        <f t="shared" si="153"/>
        <v>0</v>
      </c>
      <c r="CK76" s="72">
        <f t="shared" si="153"/>
        <v>0</v>
      </c>
      <c r="CL76" s="72">
        <f t="shared" si="153"/>
        <v>0</v>
      </c>
      <c r="CM76" s="72">
        <f t="shared" si="153"/>
        <v>0</v>
      </c>
      <c r="CN76" s="72">
        <f t="shared" si="153"/>
        <v>0</v>
      </c>
      <c r="CO76" s="72">
        <f>SUM(CO77:CO79)</f>
        <v>0</v>
      </c>
      <c r="CP76" s="72">
        <f t="shared" si="153"/>
        <v>0</v>
      </c>
      <c r="CQ76" s="8" t="s">
        <v>907</v>
      </c>
      <c r="CR76" s="70" t="s">
        <v>152</v>
      </c>
      <c r="CS76" s="71" t="s">
        <v>230</v>
      </c>
      <c r="CT76" s="71"/>
      <c r="CU76" s="71"/>
      <c r="CV76" s="71"/>
      <c r="CW76" s="71"/>
      <c r="CX76" s="71"/>
      <c r="CY76" s="72">
        <f aca="true" t="shared" si="154" ref="CY76:DF76">SUM(CY77:CY79)</f>
        <v>0</v>
      </c>
      <c r="CZ76" s="72">
        <f t="shared" si="154"/>
        <v>0</v>
      </c>
      <c r="DA76" s="72">
        <f t="shared" si="154"/>
        <v>0</v>
      </c>
      <c r="DB76" s="72">
        <f t="shared" si="154"/>
        <v>0</v>
      </c>
      <c r="DC76" s="72">
        <f t="shared" si="154"/>
        <v>0</v>
      </c>
      <c r="DD76" s="72">
        <f t="shared" si="154"/>
        <v>0</v>
      </c>
      <c r="DE76" s="72">
        <f t="shared" si="154"/>
        <v>0</v>
      </c>
      <c r="DF76" s="72">
        <f t="shared" si="154"/>
        <v>0</v>
      </c>
      <c r="DG76" s="8" t="s">
        <v>908</v>
      </c>
      <c r="DH76" s="70" t="s">
        <v>152</v>
      </c>
      <c r="DI76" s="71" t="s">
        <v>230</v>
      </c>
      <c r="DJ76" s="71"/>
      <c r="DK76" s="71"/>
      <c r="DL76" s="71"/>
      <c r="DM76" s="71"/>
      <c r="DN76" s="71"/>
      <c r="DO76" s="72">
        <f>SUM(DO77:DO79)</f>
        <v>0</v>
      </c>
      <c r="DP76" s="72">
        <f>SUM(DP77:DP79)</f>
        <v>0</v>
      </c>
      <c r="DQ76" s="72">
        <f>SUM(DQ77:DQ79)</f>
        <v>0</v>
      </c>
      <c r="DR76" s="72">
        <f>SUM(DR77:DR79)</f>
        <v>0</v>
      </c>
      <c r="DS76" s="72"/>
      <c r="DT76" s="72">
        <f>SUM(DT77:DT79)</f>
        <v>500000</v>
      </c>
      <c r="DU76" s="72">
        <f t="shared" si="119"/>
        <v>1660949</v>
      </c>
    </row>
    <row r="77" spans="1:125" s="73" customFormat="1" ht="16.5" thickBot="1">
      <c r="A77" s="8" t="s">
        <v>233</v>
      </c>
      <c r="B77" s="74"/>
      <c r="C77" s="105" t="s">
        <v>155</v>
      </c>
      <c r="D77" s="106" t="s">
        <v>232</v>
      </c>
      <c r="E77" s="106"/>
      <c r="F77" s="106"/>
      <c r="G77" s="106"/>
      <c r="H77" s="107"/>
      <c r="I77" s="108"/>
      <c r="J77" s="108"/>
      <c r="K77" s="108"/>
      <c r="L77" s="108"/>
      <c r="M77" s="108"/>
      <c r="N77" s="108"/>
      <c r="O77" s="108"/>
      <c r="P77" s="108"/>
      <c r="Q77" s="8" t="s">
        <v>909</v>
      </c>
      <c r="R77" s="74"/>
      <c r="S77" s="105" t="s">
        <v>155</v>
      </c>
      <c r="T77" s="106" t="s">
        <v>232</v>
      </c>
      <c r="U77" s="106"/>
      <c r="V77" s="106"/>
      <c r="W77" s="106"/>
      <c r="X77" s="107"/>
      <c r="Y77" s="108"/>
      <c r="Z77" s="108"/>
      <c r="AA77" s="108"/>
      <c r="AB77" s="108"/>
      <c r="AC77" s="108"/>
      <c r="AD77" s="108"/>
      <c r="AE77" s="108"/>
      <c r="AF77" s="8" t="s">
        <v>910</v>
      </c>
      <c r="AG77" s="152"/>
      <c r="AH77" s="153" t="s">
        <v>155</v>
      </c>
      <c r="AI77" s="106" t="s">
        <v>232</v>
      </c>
      <c r="AJ77" s="106"/>
      <c r="AK77" s="106"/>
      <c r="AL77" s="106"/>
      <c r="AM77" s="107"/>
      <c r="AN77" s="154"/>
      <c r="AO77" s="108"/>
      <c r="AP77" s="108"/>
      <c r="AQ77" s="108"/>
      <c r="AR77" s="108"/>
      <c r="AS77" s="108"/>
      <c r="AT77" s="108"/>
      <c r="AU77" s="8" t="s">
        <v>911</v>
      </c>
      <c r="AV77" s="74"/>
      <c r="AW77" s="105" t="s">
        <v>155</v>
      </c>
      <c r="AX77" s="106" t="s">
        <v>232</v>
      </c>
      <c r="AY77" s="106"/>
      <c r="AZ77" s="106"/>
      <c r="BA77" s="106"/>
      <c r="BB77" s="107"/>
      <c r="BC77" s="108"/>
      <c r="BD77" s="108"/>
      <c r="BE77" s="108"/>
      <c r="BF77" s="108"/>
      <c r="BG77" s="108"/>
      <c r="BH77" s="108"/>
      <c r="BI77" s="108"/>
      <c r="BJ77" s="108"/>
      <c r="BK77" s="108"/>
      <c r="BL77" s="8" t="s">
        <v>912</v>
      </c>
      <c r="BM77" s="74"/>
      <c r="BN77" s="105" t="s">
        <v>155</v>
      </c>
      <c r="BO77" s="106" t="s">
        <v>232</v>
      </c>
      <c r="BP77" s="106"/>
      <c r="BQ77" s="106"/>
      <c r="BR77" s="106"/>
      <c r="BS77" s="107"/>
      <c r="BT77" s="108"/>
      <c r="BU77" s="108"/>
      <c r="BV77" s="108"/>
      <c r="BW77" s="108"/>
      <c r="BX77" s="108"/>
      <c r="BY77" s="108"/>
      <c r="BZ77" s="108"/>
      <c r="CA77" s="8" t="s">
        <v>913</v>
      </c>
      <c r="CB77" s="152"/>
      <c r="CC77" s="153" t="s">
        <v>155</v>
      </c>
      <c r="CD77" s="106" t="s">
        <v>232</v>
      </c>
      <c r="CE77" s="106"/>
      <c r="CF77" s="106"/>
      <c r="CG77" s="106"/>
      <c r="CH77" s="107"/>
      <c r="CI77" s="154"/>
      <c r="CJ77" s="108"/>
      <c r="CK77" s="108"/>
      <c r="CL77" s="108"/>
      <c r="CM77" s="108"/>
      <c r="CN77" s="108"/>
      <c r="CO77" s="108"/>
      <c r="CP77" s="108"/>
      <c r="CQ77" s="8" t="s">
        <v>914</v>
      </c>
      <c r="CR77" s="152"/>
      <c r="CS77" s="153" t="s">
        <v>155</v>
      </c>
      <c r="CT77" s="106" t="s">
        <v>232</v>
      </c>
      <c r="CU77" s="106"/>
      <c r="CV77" s="106"/>
      <c r="CW77" s="106"/>
      <c r="CX77" s="107"/>
      <c r="CY77" s="154"/>
      <c r="CZ77" s="108"/>
      <c r="DA77" s="108"/>
      <c r="DB77" s="108"/>
      <c r="DC77" s="108"/>
      <c r="DD77" s="108"/>
      <c r="DE77" s="108"/>
      <c r="DF77" s="108"/>
      <c r="DG77" s="8" t="s">
        <v>915</v>
      </c>
      <c r="DH77" s="74"/>
      <c r="DI77" s="105" t="s">
        <v>155</v>
      </c>
      <c r="DJ77" s="106" t="s">
        <v>232</v>
      </c>
      <c r="DK77" s="106"/>
      <c r="DL77" s="106"/>
      <c r="DM77" s="106"/>
      <c r="DN77" s="107"/>
      <c r="DO77" s="108"/>
      <c r="DP77" s="108"/>
      <c r="DQ77" s="108"/>
      <c r="DR77" s="108"/>
      <c r="DS77" s="108"/>
      <c r="DT77" s="108">
        <f>'[2]Javaslat_II'!N356</f>
        <v>500000</v>
      </c>
      <c r="DU77" s="108">
        <f t="shared" si="119"/>
        <v>500000</v>
      </c>
    </row>
    <row r="78" spans="1:125" s="73" customFormat="1" ht="16.5" thickBot="1">
      <c r="A78" s="8" t="s">
        <v>235</v>
      </c>
      <c r="B78" s="74"/>
      <c r="C78" s="105" t="s">
        <v>160</v>
      </c>
      <c r="D78" s="106" t="s">
        <v>234</v>
      </c>
      <c r="E78" s="106"/>
      <c r="F78" s="106"/>
      <c r="G78" s="106"/>
      <c r="H78" s="107"/>
      <c r="I78" s="108"/>
      <c r="J78" s="108"/>
      <c r="K78" s="108"/>
      <c r="L78" s="108"/>
      <c r="M78" s="108"/>
      <c r="N78" s="108"/>
      <c r="O78" s="108">
        <v>19258</v>
      </c>
      <c r="P78" s="108"/>
      <c r="Q78" s="8" t="s">
        <v>916</v>
      </c>
      <c r="R78" s="74"/>
      <c r="S78" s="105" t="s">
        <v>160</v>
      </c>
      <c r="T78" s="106" t="s">
        <v>234</v>
      </c>
      <c r="U78" s="106"/>
      <c r="V78" s="106"/>
      <c r="W78" s="106"/>
      <c r="X78" s="107"/>
      <c r="Y78" s="108"/>
      <c r="Z78" s="108"/>
      <c r="AA78" s="108"/>
      <c r="AB78" s="108"/>
      <c r="AC78" s="108"/>
      <c r="AD78" s="108"/>
      <c r="AE78" s="108"/>
      <c r="AF78" s="8" t="s">
        <v>917</v>
      </c>
      <c r="AG78" s="152"/>
      <c r="AH78" s="105" t="s">
        <v>160</v>
      </c>
      <c r="AI78" s="106" t="s">
        <v>234</v>
      </c>
      <c r="AJ78" s="106"/>
      <c r="AK78" s="106"/>
      <c r="AL78" s="106"/>
      <c r="AM78" s="107"/>
      <c r="AN78" s="154"/>
      <c r="AO78" s="108"/>
      <c r="AP78" s="108"/>
      <c r="AQ78" s="108"/>
      <c r="AR78" s="108"/>
      <c r="AS78" s="108"/>
      <c r="AT78" s="108"/>
      <c r="AU78" s="8" t="s">
        <v>918</v>
      </c>
      <c r="AV78" s="74"/>
      <c r="AW78" s="105" t="s">
        <v>160</v>
      </c>
      <c r="AX78" s="106" t="s">
        <v>234</v>
      </c>
      <c r="AY78" s="106"/>
      <c r="AZ78" s="106"/>
      <c r="BA78" s="106"/>
      <c r="BB78" s="107"/>
      <c r="BC78" s="108"/>
      <c r="BD78" s="108"/>
      <c r="BE78" s="108"/>
      <c r="BF78" s="108"/>
      <c r="BG78" s="108"/>
      <c r="BH78" s="108"/>
      <c r="BI78" s="108"/>
      <c r="BJ78" s="108"/>
      <c r="BK78" s="108"/>
      <c r="BL78" s="8" t="s">
        <v>919</v>
      </c>
      <c r="BM78" s="74"/>
      <c r="BN78" s="105" t="s">
        <v>160</v>
      </c>
      <c r="BO78" s="106" t="s">
        <v>234</v>
      </c>
      <c r="BP78" s="106"/>
      <c r="BQ78" s="106"/>
      <c r="BR78" s="106"/>
      <c r="BS78" s="107"/>
      <c r="BT78" s="108"/>
      <c r="BU78" s="108"/>
      <c r="BV78" s="108"/>
      <c r="BW78" s="108"/>
      <c r="BX78" s="108"/>
      <c r="BY78" s="108"/>
      <c r="BZ78" s="108"/>
      <c r="CA78" s="8" t="s">
        <v>920</v>
      </c>
      <c r="CB78" s="152"/>
      <c r="CC78" s="105" t="s">
        <v>160</v>
      </c>
      <c r="CD78" s="106" t="s">
        <v>234</v>
      </c>
      <c r="CE78" s="106"/>
      <c r="CF78" s="106"/>
      <c r="CG78" s="106"/>
      <c r="CH78" s="107"/>
      <c r="CI78" s="154"/>
      <c r="CJ78" s="108"/>
      <c r="CK78" s="108"/>
      <c r="CL78" s="108"/>
      <c r="CM78" s="108"/>
      <c r="CN78" s="108"/>
      <c r="CO78" s="108"/>
      <c r="CP78" s="108"/>
      <c r="CQ78" s="8" t="s">
        <v>921</v>
      </c>
      <c r="CR78" s="152"/>
      <c r="CS78" s="105" t="s">
        <v>160</v>
      </c>
      <c r="CT78" s="106" t="s">
        <v>234</v>
      </c>
      <c r="CU78" s="106"/>
      <c r="CV78" s="106"/>
      <c r="CW78" s="106"/>
      <c r="CX78" s="107"/>
      <c r="CY78" s="154"/>
      <c r="CZ78" s="108"/>
      <c r="DA78" s="108"/>
      <c r="DB78" s="108"/>
      <c r="DC78" s="108"/>
      <c r="DD78" s="108"/>
      <c r="DE78" s="108"/>
      <c r="DF78" s="108"/>
      <c r="DG78" s="8" t="s">
        <v>922</v>
      </c>
      <c r="DH78" s="74"/>
      <c r="DI78" s="105" t="s">
        <v>160</v>
      </c>
      <c r="DJ78" s="106" t="s">
        <v>234</v>
      </c>
      <c r="DK78" s="106"/>
      <c r="DL78" s="106"/>
      <c r="DM78" s="106"/>
      <c r="DN78" s="107"/>
      <c r="DO78" s="108"/>
      <c r="DP78" s="108"/>
      <c r="DQ78" s="108"/>
      <c r="DR78" s="108"/>
      <c r="DS78" s="108"/>
      <c r="DT78" s="108"/>
      <c r="DU78" s="108">
        <f t="shared" si="119"/>
        <v>19258</v>
      </c>
    </row>
    <row r="79" spans="1:125" s="17" customFormat="1" ht="15" customHeight="1" thickBot="1">
      <c r="A79" s="8" t="s">
        <v>238</v>
      </c>
      <c r="B79" s="109"/>
      <c r="C79" s="110" t="s">
        <v>236</v>
      </c>
      <c r="D79" s="111" t="s">
        <v>237</v>
      </c>
      <c r="E79" s="112"/>
      <c r="F79" s="112"/>
      <c r="G79" s="112"/>
      <c r="H79" s="112"/>
      <c r="I79" s="113"/>
      <c r="J79" s="113"/>
      <c r="K79" s="113"/>
      <c r="L79" s="113"/>
      <c r="M79" s="113"/>
      <c r="N79" s="113"/>
      <c r="O79" s="113"/>
      <c r="P79" s="155"/>
      <c r="Q79" s="8" t="s">
        <v>923</v>
      </c>
      <c r="R79" s="109"/>
      <c r="S79" s="110" t="s">
        <v>236</v>
      </c>
      <c r="T79" s="111" t="s">
        <v>237</v>
      </c>
      <c r="U79" s="112"/>
      <c r="V79" s="112"/>
      <c r="W79" s="112"/>
      <c r="X79" s="156"/>
      <c r="Y79" s="155">
        <f>'[2]2. melléklet_I_mód'!Y79+'[2]Javaslat_II'!N207</f>
        <v>1141691</v>
      </c>
      <c r="Z79" s="155"/>
      <c r="AA79" s="155"/>
      <c r="AB79" s="155"/>
      <c r="AC79" s="155"/>
      <c r="AD79" s="155"/>
      <c r="AE79" s="155"/>
      <c r="AF79" s="8" t="s">
        <v>924</v>
      </c>
      <c r="AG79" s="109"/>
      <c r="AH79" s="110" t="s">
        <v>236</v>
      </c>
      <c r="AI79" s="111" t="s">
        <v>237</v>
      </c>
      <c r="AJ79" s="112"/>
      <c r="AK79" s="112"/>
      <c r="AL79" s="112"/>
      <c r="AM79" s="156"/>
      <c r="AN79" s="155"/>
      <c r="AO79" s="155"/>
      <c r="AP79" s="155"/>
      <c r="AQ79" s="155"/>
      <c r="AR79" s="155"/>
      <c r="AS79" s="155"/>
      <c r="AT79" s="155"/>
      <c r="AU79" s="8" t="s">
        <v>925</v>
      </c>
      <c r="AV79" s="109"/>
      <c r="AW79" s="110" t="s">
        <v>236</v>
      </c>
      <c r="AX79" s="111" t="s">
        <v>237</v>
      </c>
      <c r="AY79" s="112"/>
      <c r="AZ79" s="112"/>
      <c r="BA79" s="112"/>
      <c r="BB79" s="156"/>
      <c r="BC79" s="155"/>
      <c r="BD79" s="155"/>
      <c r="BE79" s="155"/>
      <c r="BF79" s="155"/>
      <c r="BG79" s="155"/>
      <c r="BH79" s="155"/>
      <c r="BI79" s="155"/>
      <c r="BJ79" s="155"/>
      <c r="BK79" s="155"/>
      <c r="BL79" s="8" t="s">
        <v>926</v>
      </c>
      <c r="BM79" s="109"/>
      <c r="BN79" s="110" t="s">
        <v>236</v>
      </c>
      <c r="BO79" s="111" t="s">
        <v>237</v>
      </c>
      <c r="BP79" s="112"/>
      <c r="BQ79" s="112"/>
      <c r="BR79" s="112"/>
      <c r="BS79" s="156"/>
      <c r="BT79" s="155"/>
      <c r="BU79" s="155"/>
      <c r="BV79" s="155"/>
      <c r="BW79" s="155"/>
      <c r="BX79" s="155"/>
      <c r="BY79" s="155"/>
      <c r="BZ79" s="155"/>
      <c r="CA79" s="8" t="s">
        <v>927</v>
      </c>
      <c r="CB79" s="109"/>
      <c r="CC79" s="110" t="s">
        <v>236</v>
      </c>
      <c r="CD79" s="111" t="s">
        <v>237</v>
      </c>
      <c r="CE79" s="112"/>
      <c r="CF79" s="112"/>
      <c r="CG79" s="112"/>
      <c r="CH79" s="156"/>
      <c r="CI79" s="155"/>
      <c r="CJ79" s="155"/>
      <c r="CK79" s="155"/>
      <c r="CL79" s="155"/>
      <c r="CM79" s="155"/>
      <c r="CN79" s="155"/>
      <c r="CO79" s="155"/>
      <c r="CP79" s="155"/>
      <c r="CQ79" s="8" t="s">
        <v>928</v>
      </c>
      <c r="CR79" s="109"/>
      <c r="CS79" s="110" t="s">
        <v>236</v>
      </c>
      <c r="CT79" s="111" t="s">
        <v>237</v>
      </c>
      <c r="CU79" s="112"/>
      <c r="CV79" s="112"/>
      <c r="CW79" s="112"/>
      <c r="CX79" s="156"/>
      <c r="CY79" s="155"/>
      <c r="CZ79" s="155"/>
      <c r="DA79" s="155"/>
      <c r="DB79" s="155"/>
      <c r="DC79" s="155"/>
      <c r="DD79" s="155"/>
      <c r="DE79" s="155"/>
      <c r="DF79" s="155"/>
      <c r="DG79" s="8" t="s">
        <v>929</v>
      </c>
      <c r="DH79" s="109"/>
      <c r="DI79" s="110" t="s">
        <v>236</v>
      </c>
      <c r="DJ79" s="111" t="s">
        <v>237</v>
      </c>
      <c r="DK79" s="112"/>
      <c r="DL79" s="112"/>
      <c r="DM79" s="112"/>
      <c r="DN79" s="156"/>
      <c r="DO79" s="155"/>
      <c r="DP79" s="155"/>
      <c r="DQ79" s="155"/>
      <c r="DR79" s="155"/>
      <c r="DS79" s="155"/>
      <c r="DT79" s="155"/>
      <c r="DU79" s="114">
        <f t="shared" si="119"/>
        <v>1141691</v>
      </c>
    </row>
    <row r="80" spans="1:125" s="73" customFormat="1" ht="16.5" thickBot="1">
      <c r="A80" s="8" t="s">
        <v>239</v>
      </c>
      <c r="B80" s="70"/>
      <c r="C80" s="71"/>
      <c r="D80" s="99"/>
      <c r="E80" s="99"/>
      <c r="F80" s="71"/>
      <c r="G80" s="71"/>
      <c r="H80" s="115"/>
      <c r="I80" s="72"/>
      <c r="J80" s="72"/>
      <c r="K80" s="72"/>
      <c r="L80" s="72"/>
      <c r="M80" s="72"/>
      <c r="N80" s="72"/>
      <c r="O80" s="72"/>
      <c r="P80" s="72"/>
      <c r="Q80" s="8" t="s">
        <v>930</v>
      </c>
      <c r="R80" s="70"/>
      <c r="S80" s="71"/>
      <c r="T80" s="99"/>
      <c r="U80" s="99"/>
      <c r="V80" s="71"/>
      <c r="W80" s="71"/>
      <c r="X80" s="115"/>
      <c r="Y80" s="72"/>
      <c r="Z80" s="72"/>
      <c r="AA80" s="72"/>
      <c r="AB80" s="72"/>
      <c r="AC80" s="72"/>
      <c r="AD80" s="72"/>
      <c r="AE80" s="72"/>
      <c r="AF80" s="8" t="s">
        <v>931</v>
      </c>
      <c r="AG80" s="70"/>
      <c r="AH80" s="71"/>
      <c r="AI80" s="99"/>
      <c r="AJ80" s="99"/>
      <c r="AK80" s="71"/>
      <c r="AL80" s="71"/>
      <c r="AM80" s="115"/>
      <c r="AN80" s="157"/>
      <c r="AO80" s="72"/>
      <c r="AP80" s="72"/>
      <c r="AQ80" s="72"/>
      <c r="AR80" s="72"/>
      <c r="AS80" s="72"/>
      <c r="AT80" s="72"/>
      <c r="AU80" s="8" t="s">
        <v>932</v>
      </c>
      <c r="AV80" s="70"/>
      <c r="AW80" s="71"/>
      <c r="AX80" s="99"/>
      <c r="AY80" s="99"/>
      <c r="AZ80" s="71"/>
      <c r="BA80" s="71"/>
      <c r="BB80" s="115"/>
      <c r="BC80" s="72"/>
      <c r="BD80" s="72"/>
      <c r="BE80" s="72"/>
      <c r="BF80" s="72"/>
      <c r="BG80" s="72"/>
      <c r="BH80" s="72"/>
      <c r="BI80" s="72"/>
      <c r="BJ80" s="72"/>
      <c r="BK80" s="72"/>
      <c r="BL80" s="8" t="s">
        <v>933</v>
      </c>
      <c r="BM80" s="70"/>
      <c r="BN80" s="71"/>
      <c r="BO80" s="99"/>
      <c r="BP80" s="99"/>
      <c r="BQ80" s="71"/>
      <c r="BR80" s="71"/>
      <c r="BS80" s="115"/>
      <c r="BT80" s="72"/>
      <c r="BU80" s="72"/>
      <c r="BV80" s="72"/>
      <c r="BW80" s="72"/>
      <c r="BX80" s="72"/>
      <c r="BY80" s="72"/>
      <c r="BZ80" s="72"/>
      <c r="CA80" s="8" t="s">
        <v>934</v>
      </c>
      <c r="CB80" s="70"/>
      <c r="CC80" s="71"/>
      <c r="CD80" s="99"/>
      <c r="CE80" s="99"/>
      <c r="CF80" s="71"/>
      <c r="CG80" s="71"/>
      <c r="CH80" s="115"/>
      <c r="CI80" s="72"/>
      <c r="CJ80" s="72"/>
      <c r="CK80" s="72"/>
      <c r="CL80" s="72"/>
      <c r="CM80" s="72"/>
      <c r="CN80" s="72"/>
      <c r="CO80" s="72"/>
      <c r="CP80" s="72"/>
      <c r="CQ80" s="8" t="s">
        <v>935</v>
      </c>
      <c r="CR80" s="70"/>
      <c r="CS80" s="71"/>
      <c r="CT80" s="99"/>
      <c r="CU80" s="99"/>
      <c r="CV80" s="71"/>
      <c r="CW80" s="71"/>
      <c r="CX80" s="115"/>
      <c r="CY80" s="72"/>
      <c r="CZ80" s="72"/>
      <c r="DA80" s="72"/>
      <c r="DB80" s="72"/>
      <c r="DC80" s="72"/>
      <c r="DD80" s="72"/>
      <c r="DE80" s="72"/>
      <c r="DF80" s="72"/>
      <c r="DG80" s="8" t="s">
        <v>936</v>
      </c>
      <c r="DH80" s="70"/>
      <c r="DI80" s="71"/>
      <c r="DJ80" s="99"/>
      <c r="DK80" s="99"/>
      <c r="DL80" s="71"/>
      <c r="DM80" s="71"/>
      <c r="DN80" s="115"/>
      <c r="DO80" s="157"/>
      <c r="DP80" s="72"/>
      <c r="DQ80" s="72"/>
      <c r="DR80" s="72"/>
      <c r="DS80" s="72"/>
      <c r="DT80" s="72"/>
      <c r="DU80" s="72">
        <f t="shared" si="119"/>
        <v>0</v>
      </c>
    </row>
    <row r="81" spans="1:125" s="104" customFormat="1" ht="30" customHeight="1" thickBot="1">
      <c r="A81" s="8" t="s">
        <v>241</v>
      </c>
      <c r="B81" s="116" t="s">
        <v>240</v>
      </c>
      <c r="C81" s="117"/>
      <c r="D81" s="118"/>
      <c r="E81" s="118"/>
      <c r="F81" s="118"/>
      <c r="G81" s="118"/>
      <c r="H81" s="118"/>
      <c r="I81" s="119">
        <f>SUM(I75,I76,I80)</f>
        <v>552000</v>
      </c>
      <c r="J81" s="119"/>
      <c r="K81" s="119">
        <f aca="true" t="shared" si="155" ref="K81:P81">SUM(K75,K76,K80)</f>
        <v>47827</v>
      </c>
      <c r="L81" s="119">
        <f t="shared" si="155"/>
        <v>599142</v>
      </c>
      <c r="M81" s="119">
        <f t="shared" si="155"/>
        <v>13185</v>
      </c>
      <c r="N81" s="119">
        <f t="shared" si="155"/>
        <v>78800</v>
      </c>
      <c r="O81" s="119">
        <f t="shared" si="155"/>
        <v>19258</v>
      </c>
      <c r="P81" s="119">
        <f t="shared" si="155"/>
        <v>386305</v>
      </c>
      <c r="Q81" s="8" t="s">
        <v>937</v>
      </c>
      <c r="R81" s="116" t="s">
        <v>240</v>
      </c>
      <c r="S81" s="117"/>
      <c r="T81" s="118"/>
      <c r="U81" s="118"/>
      <c r="V81" s="118"/>
      <c r="W81" s="118"/>
      <c r="X81" s="118"/>
      <c r="Y81" s="119">
        <f aca="true" t="shared" si="156" ref="Y81:AE81">SUM(Y75,Y76,Y80)</f>
        <v>1141691</v>
      </c>
      <c r="Z81" s="119">
        <f t="shared" si="156"/>
        <v>250</v>
      </c>
      <c r="AA81" s="119">
        <f t="shared" si="156"/>
        <v>16946</v>
      </c>
      <c r="AB81" s="119">
        <f t="shared" si="156"/>
        <v>3500</v>
      </c>
      <c r="AC81" s="119">
        <f t="shared" si="156"/>
        <v>43560</v>
      </c>
      <c r="AD81" s="119">
        <f t="shared" si="156"/>
        <v>406333</v>
      </c>
      <c r="AE81" s="119">
        <f t="shared" si="156"/>
        <v>53342</v>
      </c>
      <c r="AF81" s="8" t="s">
        <v>938</v>
      </c>
      <c r="AG81" s="116" t="s">
        <v>240</v>
      </c>
      <c r="AH81" s="117"/>
      <c r="AI81" s="118"/>
      <c r="AJ81" s="118"/>
      <c r="AK81" s="118"/>
      <c r="AL81" s="118"/>
      <c r="AM81" s="158"/>
      <c r="AN81" s="159">
        <f aca="true" t="shared" si="157" ref="AN81:AT81">SUM(AN75,AN76,AN80)</f>
        <v>14508</v>
      </c>
      <c r="AO81" s="119">
        <f t="shared" si="157"/>
        <v>501598</v>
      </c>
      <c r="AP81" s="119">
        <f t="shared" si="157"/>
        <v>198595</v>
      </c>
      <c r="AQ81" s="119">
        <f t="shared" si="157"/>
        <v>61936</v>
      </c>
      <c r="AR81" s="119">
        <f t="shared" si="157"/>
        <v>76055</v>
      </c>
      <c r="AS81" s="119">
        <f t="shared" si="157"/>
        <v>14900</v>
      </c>
      <c r="AT81" s="119">
        <f t="shared" si="157"/>
        <v>15064</v>
      </c>
      <c r="AU81" s="8" t="s">
        <v>939</v>
      </c>
      <c r="AV81" s="116" t="s">
        <v>240</v>
      </c>
      <c r="AW81" s="117"/>
      <c r="AX81" s="118"/>
      <c r="AY81" s="118"/>
      <c r="AZ81" s="118"/>
      <c r="BA81" s="118"/>
      <c r="BB81" s="118"/>
      <c r="BC81" s="119">
        <f aca="true" t="shared" si="158" ref="BC81:BK81">SUM(BC75,BC76,BC80)</f>
        <v>130919</v>
      </c>
      <c r="BD81" s="119">
        <f t="shared" si="158"/>
        <v>91146</v>
      </c>
      <c r="BE81" s="119">
        <f t="shared" si="158"/>
        <v>96592</v>
      </c>
      <c r="BF81" s="119">
        <f t="shared" si="158"/>
        <v>39525</v>
      </c>
      <c r="BG81" s="119">
        <f>SUM(BG75,BG76,BG80)</f>
        <v>103334</v>
      </c>
      <c r="BH81" s="119">
        <f>SUM(BH75,BH76,BH80)</f>
        <v>0</v>
      </c>
      <c r="BI81" s="119">
        <f t="shared" si="158"/>
        <v>41192</v>
      </c>
      <c r="BJ81" s="119">
        <f t="shared" si="158"/>
        <v>12271</v>
      </c>
      <c r="BK81" s="119">
        <f t="shared" si="158"/>
        <v>49050</v>
      </c>
      <c r="BL81" s="8" t="s">
        <v>940</v>
      </c>
      <c r="BM81" s="116" t="s">
        <v>240</v>
      </c>
      <c r="BN81" s="117"/>
      <c r="BO81" s="118"/>
      <c r="BP81" s="118"/>
      <c r="BQ81" s="118"/>
      <c r="BR81" s="118"/>
      <c r="BS81" s="118"/>
      <c r="BT81" s="119">
        <f aca="true" t="shared" si="159" ref="BT81:BZ81">SUM(BT75,BT76,BT80)</f>
        <v>34000</v>
      </c>
      <c r="BU81" s="119">
        <f t="shared" si="159"/>
        <v>950</v>
      </c>
      <c r="BV81" s="119">
        <f t="shared" si="159"/>
        <v>100053</v>
      </c>
      <c r="BW81" s="119">
        <f t="shared" si="159"/>
        <v>124952</v>
      </c>
      <c r="BX81" s="119">
        <f t="shared" si="159"/>
        <v>29589</v>
      </c>
      <c r="BY81" s="119">
        <f t="shared" si="159"/>
        <v>51844</v>
      </c>
      <c r="BZ81" s="119">
        <f t="shared" si="159"/>
        <v>2250</v>
      </c>
      <c r="CA81" s="8" t="s">
        <v>941</v>
      </c>
      <c r="CB81" s="116" t="s">
        <v>240</v>
      </c>
      <c r="CC81" s="117"/>
      <c r="CD81" s="118"/>
      <c r="CE81" s="118"/>
      <c r="CF81" s="118"/>
      <c r="CG81" s="118"/>
      <c r="CH81" s="118"/>
      <c r="CI81" s="119">
        <f aca="true" t="shared" si="160" ref="CI81:CP81">SUM(CI75,CI76,CI80)</f>
        <v>14990</v>
      </c>
      <c r="CJ81" s="119">
        <f t="shared" si="160"/>
        <v>2864</v>
      </c>
      <c r="CK81" s="119">
        <f t="shared" si="160"/>
        <v>289460</v>
      </c>
      <c r="CL81" s="119">
        <f t="shared" si="160"/>
        <v>302587</v>
      </c>
      <c r="CM81" s="119">
        <f t="shared" si="160"/>
        <v>0</v>
      </c>
      <c r="CN81" s="119">
        <f t="shared" si="160"/>
        <v>3500</v>
      </c>
      <c r="CO81" s="119">
        <f>SUM(CO75,CO76,CO80)</f>
        <v>0</v>
      </c>
      <c r="CP81" s="119">
        <f t="shared" si="160"/>
        <v>2386</v>
      </c>
      <c r="CQ81" s="8" t="s">
        <v>942</v>
      </c>
      <c r="CR81" s="116" t="s">
        <v>240</v>
      </c>
      <c r="CS81" s="117"/>
      <c r="CT81" s="118"/>
      <c r="CU81" s="118"/>
      <c r="CV81" s="118"/>
      <c r="CW81" s="118"/>
      <c r="CX81" s="118"/>
      <c r="CY81" s="119">
        <f aca="true" t="shared" si="161" ref="CY81:DF81">SUM(CY75,CY76,CY80)</f>
        <v>26205</v>
      </c>
      <c r="CZ81" s="119">
        <f t="shared" si="161"/>
        <v>25938</v>
      </c>
      <c r="DA81" s="119">
        <f t="shared" si="161"/>
        <v>43423</v>
      </c>
      <c r="DB81" s="119">
        <f t="shared" si="161"/>
        <v>600</v>
      </c>
      <c r="DC81" s="119">
        <f t="shared" si="161"/>
        <v>12660</v>
      </c>
      <c r="DD81" s="119">
        <f t="shared" si="161"/>
        <v>360</v>
      </c>
      <c r="DE81" s="119">
        <f t="shared" si="161"/>
        <v>1626</v>
      </c>
      <c r="DF81" s="119">
        <f t="shared" si="161"/>
        <v>5190</v>
      </c>
      <c r="DG81" s="8" t="s">
        <v>943</v>
      </c>
      <c r="DH81" s="116" t="s">
        <v>944</v>
      </c>
      <c r="DI81" s="117"/>
      <c r="DJ81" s="118"/>
      <c r="DK81" s="118"/>
      <c r="DL81" s="118"/>
      <c r="DM81" s="118"/>
      <c r="DN81" s="118"/>
      <c r="DO81" s="119">
        <f>SUM(DO75,DO76,DO80)</f>
        <v>36563</v>
      </c>
      <c r="DP81" s="119">
        <f>SUM(DP75,DP76,DP80)</f>
        <v>35499</v>
      </c>
      <c r="DQ81" s="119">
        <f>SUM(DQ75,DQ76,DQ80)</f>
        <v>27352</v>
      </c>
      <c r="DR81" s="119">
        <f>SUM(DR75,DR76,DR80)</f>
        <v>8680</v>
      </c>
      <c r="DS81" s="119"/>
      <c r="DT81" s="119">
        <f>SUM(DT75,DT76,DT80)</f>
        <v>500000</v>
      </c>
      <c r="DU81" s="119">
        <f t="shared" si="119"/>
        <v>6492345</v>
      </c>
    </row>
  </sheetData>
  <sheetProtection/>
  <mergeCells count="64">
    <mergeCell ref="CU4:CX4"/>
    <mergeCell ref="DK4:DN4"/>
    <mergeCell ref="B5:O5"/>
    <mergeCell ref="R5:AE5"/>
    <mergeCell ref="AG5:AT5"/>
    <mergeCell ref="AV5:BK5"/>
    <mergeCell ref="BM5:BZ5"/>
    <mergeCell ref="CB5:CP5"/>
    <mergeCell ref="CR5:DF5"/>
    <mergeCell ref="DH5:DU5"/>
    <mergeCell ref="E4:H4"/>
    <mergeCell ref="U4:X4"/>
    <mergeCell ref="AJ4:AM4"/>
    <mergeCell ref="AY4:BB4"/>
    <mergeCell ref="BP4:BS4"/>
    <mergeCell ref="CE4:CH4"/>
    <mergeCell ref="CR6:CX6"/>
    <mergeCell ref="DH6:DN6"/>
    <mergeCell ref="E9:H9"/>
    <mergeCell ref="U9:X9"/>
    <mergeCell ref="AJ9:AM9"/>
    <mergeCell ref="AY9:BB9"/>
    <mergeCell ref="BP9:BS9"/>
    <mergeCell ref="CE9:CH9"/>
    <mergeCell ref="CU9:CX9"/>
    <mergeCell ref="DK9:DN9"/>
    <mergeCell ref="B6:H6"/>
    <mergeCell ref="R6:X6"/>
    <mergeCell ref="AG6:AM6"/>
    <mergeCell ref="AV6:BB6"/>
    <mergeCell ref="BM6:BS6"/>
    <mergeCell ref="CB6:CH6"/>
    <mergeCell ref="CR43:CX43"/>
    <mergeCell ref="DH43:DN43"/>
    <mergeCell ref="C44:H44"/>
    <mergeCell ref="S44:X44"/>
    <mergeCell ref="AH44:AM44"/>
    <mergeCell ref="AW44:BB44"/>
    <mergeCell ref="BN44:BS44"/>
    <mergeCell ref="CC44:CH44"/>
    <mergeCell ref="CS44:CX44"/>
    <mergeCell ref="DI44:DN44"/>
    <mergeCell ref="B43:H43"/>
    <mergeCell ref="R43:X43"/>
    <mergeCell ref="AG43:AM43"/>
    <mergeCell ref="AV43:BB43"/>
    <mergeCell ref="BM43:BS43"/>
    <mergeCell ref="CB43:CH43"/>
    <mergeCell ref="CR52:CX52"/>
    <mergeCell ref="DH52:DN52"/>
    <mergeCell ref="B54:H54"/>
    <mergeCell ref="R54:X54"/>
    <mergeCell ref="AG54:AM54"/>
    <mergeCell ref="AV54:BB54"/>
    <mergeCell ref="BM54:BS54"/>
    <mergeCell ref="CB54:CH54"/>
    <mergeCell ref="CR54:CX54"/>
    <mergeCell ref="DH54:DN54"/>
    <mergeCell ref="B52:H52"/>
    <mergeCell ref="R52:X52"/>
    <mergeCell ref="AG52:AM52"/>
    <mergeCell ref="AV52:BB52"/>
    <mergeCell ref="BM52:BS52"/>
    <mergeCell ref="CB52:CH52"/>
  </mergeCells>
  <printOptions horizontalCentered="1"/>
  <pageMargins left="0.7086614173228347" right="0.7086614173228347" top="0.7480314960629921" bottom="0.7480314960629921" header="0.31496062992125984" footer="0.31496062992125984"/>
  <pageSetup horizontalDpi="600" verticalDpi="600" orientation="portrait" paperSize="8" scale="50" r:id="rId1"/>
  <headerFooter>
    <oddFooter>&amp;L&amp;D&amp;C&amp;P</oddFooter>
  </headerFooter>
  <colBreaks count="6" manualBreakCount="6">
    <brk id="16" max="100" man="1"/>
    <brk id="31" max="100" man="1"/>
    <brk id="46" max="100" man="1"/>
    <brk id="63" max="100" man="1"/>
    <brk id="78" max="100" man="1"/>
    <brk id="110" max="76" man="1"/>
  </colBreaks>
</worksheet>
</file>

<file path=xl/worksheets/sheet5.xml><?xml version="1.0" encoding="utf-8"?>
<worksheet xmlns="http://schemas.openxmlformats.org/spreadsheetml/2006/main" xmlns:r="http://schemas.openxmlformats.org/officeDocument/2006/relationships">
  <dimension ref="A1:AE81"/>
  <sheetViews>
    <sheetView view="pageBreakPreview" zoomScaleSheetLayoutView="100" zoomScalePageLayoutView="0" workbookViewId="0" topLeftCell="P61">
      <selection activeCell="AA1" sqref="AA1"/>
    </sheetView>
  </sheetViews>
  <sheetFormatPr defaultColWidth="9.140625" defaultRowHeight="15"/>
  <cols>
    <col min="1" max="1" width="4.421875" style="5" customWidth="1"/>
    <col min="2" max="2" width="4.140625" style="6" customWidth="1"/>
    <col min="3" max="3" width="5.7109375" style="6" customWidth="1"/>
    <col min="4" max="5" width="8.7109375" style="6" customWidth="1"/>
    <col min="6" max="7" width="10.7109375" style="6" customWidth="1"/>
    <col min="8" max="8" width="78.7109375" style="6" customWidth="1"/>
    <col min="9" max="14" width="15.7109375" style="6" customWidth="1"/>
    <col min="15" max="15" width="4.421875" style="5" customWidth="1"/>
    <col min="16" max="16" width="4.140625" style="6" customWidth="1"/>
    <col min="17" max="17" width="5.7109375" style="6" customWidth="1"/>
    <col min="18" max="19" width="8.7109375" style="6" customWidth="1"/>
    <col min="20" max="21" width="10.7109375" style="6" customWidth="1"/>
    <col min="22" max="22" width="78.7109375" style="6" customWidth="1"/>
    <col min="23" max="26" width="15.7109375" style="6" customWidth="1"/>
    <col min="27" max="27" width="20.7109375" style="6" customWidth="1"/>
    <col min="28" max="16384" width="9.140625" style="6" customWidth="1"/>
  </cols>
  <sheetData>
    <row r="1" spans="14:27" ht="15" customHeight="1">
      <c r="N1" s="7" t="s">
        <v>1247</v>
      </c>
      <c r="W1" s="7"/>
      <c r="AA1" s="7" t="s">
        <v>1247</v>
      </c>
    </row>
    <row r="2" ht="15" customHeight="1"/>
    <row r="3" spans="14:27" ht="15" customHeight="1" thickBot="1">
      <c r="N3" s="7" t="s">
        <v>27</v>
      </c>
      <c r="W3" s="7"/>
      <c r="AA3" s="7" t="s">
        <v>27</v>
      </c>
    </row>
    <row r="4" spans="1:27" s="10" customFormat="1" ht="15" customHeight="1" thickBot="1">
      <c r="A4" s="8"/>
      <c r="B4" s="9" t="s">
        <v>28</v>
      </c>
      <c r="C4" s="9" t="s">
        <v>29</v>
      </c>
      <c r="D4" s="9" t="s">
        <v>30</v>
      </c>
      <c r="E4" s="354" t="s">
        <v>31</v>
      </c>
      <c r="F4" s="355"/>
      <c r="G4" s="355"/>
      <c r="H4" s="356"/>
      <c r="I4" s="9" t="s">
        <v>32</v>
      </c>
      <c r="J4" s="9" t="s">
        <v>33</v>
      </c>
      <c r="K4" s="9" t="s">
        <v>34</v>
      </c>
      <c r="L4" s="9" t="s">
        <v>35</v>
      </c>
      <c r="M4" s="9" t="s">
        <v>277</v>
      </c>
      <c r="N4" s="9" t="s">
        <v>278</v>
      </c>
      <c r="O4" s="8"/>
      <c r="P4" s="9" t="s">
        <v>279</v>
      </c>
      <c r="Q4" s="9" t="s">
        <v>280</v>
      </c>
      <c r="R4" s="9" t="s">
        <v>281</v>
      </c>
      <c r="S4" s="354" t="s">
        <v>282</v>
      </c>
      <c r="T4" s="355"/>
      <c r="U4" s="355"/>
      <c r="V4" s="356"/>
      <c r="W4" s="9" t="s">
        <v>283</v>
      </c>
      <c r="X4" s="9" t="s">
        <v>284</v>
      </c>
      <c r="Y4" s="9" t="s">
        <v>285</v>
      </c>
      <c r="Z4" s="9" t="s">
        <v>286</v>
      </c>
      <c r="AA4" s="160" t="s">
        <v>287</v>
      </c>
    </row>
    <row r="5" spans="1:31" ht="42" customHeight="1" thickBot="1">
      <c r="A5" s="8" t="s">
        <v>36</v>
      </c>
      <c r="B5" s="357" t="s">
        <v>945</v>
      </c>
      <c r="C5" s="358"/>
      <c r="D5" s="358"/>
      <c r="E5" s="358"/>
      <c r="F5" s="358"/>
      <c r="G5" s="358"/>
      <c r="H5" s="358"/>
      <c r="I5" s="358"/>
      <c r="J5" s="358"/>
      <c r="K5" s="358"/>
      <c r="L5" s="358"/>
      <c r="M5" s="358"/>
      <c r="N5" s="358"/>
      <c r="O5" s="8" t="s">
        <v>242</v>
      </c>
      <c r="P5" s="357" t="s">
        <v>945</v>
      </c>
      <c r="Q5" s="358"/>
      <c r="R5" s="358"/>
      <c r="S5" s="358"/>
      <c r="T5" s="358"/>
      <c r="U5" s="358"/>
      <c r="V5" s="358"/>
      <c r="W5" s="358"/>
      <c r="X5" s="358"/>
      <c r="Y5" s="358"/>
      <c r="Z5" s="358"/>
      <c r="AA5" s="358"/>
      <c r="AB5" s="127"/>
      <c r="AC5" s="127"/>
      <c r="AD5" s="127"/>
      <c r="AE5" s="127"/>
    </row>
    <row r="6" spans="1:27" ht="124.5" customHeight="1" thickBot="1">
      <c r="A6" s="8" t="s">
        <v>38</v>
      </c>
      <c r="B6" s="353" t="s">
        <v>39</v>
      </c>
      <c r="C6" s="353"/>
      <c r="D6" s="353"/>
      <c r="E6" s="353"/>
      <c r="F6" s="353"/>
      <c r="G6" s="353"/>
      <c r="H6" s="353"/>
      <c r="I6" s="128" t="s">
        <v>369</v>
      </c>
      <c r="J6" s="128" t="s">
        <v>946</v>
      </c>
      <c r="K6" s="161" t="s">
        <v>947</v>
      </c>
      <c r="L6" s="161" t="s">
        <v>948</v>
      </c>
      <c r="M6" s="128" t="s">
        <v>949</v>
      </c>
      <c r="N6" s="161" t="s">
        <v>377</v>
      </c>
      <c r="O6" s="8" t="s">
        <v>243</v>
      </c>
      <c r="P6" s="371" t="s">
        <v>39</v>
      </c>
      <c r="Q6" s="372"/>
      <c r="R6" s="372"/>
      <c r="S6" s="372"/>
      <c r="T6" s="372"/>
      <c r="U6" s="372"/>
      <c r="V6" s="373"/>
      <c r="W6" s="128" t="s">
        <v>380</v>
      </c>
      <c r="X6" s="128" t="s">
        <v>386</v>
      </c>
      <c r="Y6" s="128" t="s">
        <v>950</v>
      </c>
      <c r="Z6" s="128" t="s">
        <v>951</v>
      </c>
      <c r="AA6" s="11" t="s">
        <v>952</v>
      </c>
    </row>
    <row r="7" spans="1:27" s="17" customFormat="1" ht="15" customHeight="1" thickBot="1">
      <c r="A7" s="8" t="s">
        <v>44</v>
      </c>
      <c r="B7" s="12" t="s">
        <v>45</v>
      </c>
      <c r="C7" s="13" t="s">
        <v>46</v>
      </c>
      <c r="D7" s="14"/>
      <c r="E7" s="14"/>
      <c r="F7" s="14"/>
      <c r="G7" s="14"/>
      <c r="H7" s="14"/>
      <c r="I7" s="15">
        <f aca="true" t="shared" si="0" ref="I7:N7">SUM(I8,I12,I20,I30)</f>
        <v>6527</v>
      </c>
      <c r="J7" s="15">
        <f t="shared" si="0"/>
        <v>0</v>
      </c>
      <c r="K7" s="15">
        <f t="shared" si="0"/>
        <v>6384</v>
      </c>
      <c r="L7" s="15">
        <f t="shared" si="0"/>
        <v>0</v>
      </c>
      <c r="M7" s="15">
        <f t="shared" si="0"/>
        <v>508</v>
      </c>
      <c r="N7" s="15">
        <f t="shared" si="0"/>
        <v>0</v>
      </c>
      <c r="O7" s="8" t="s">
        <v>245</v>
      </c>
      <c r="P7" s="12" t="s">
        <v>45</v>
      </c>
      <c r="Q7" s="13" t="s">
        <v>46</v>
      </c>
      <c r="R7" s="14"/>
      <c r="S7" s="14"/>
      <c r="T7" s="14"/>
      <c r="U7" s="14"/>
      <c r="V7" s="131"/>
      <c r="W7" s="15">
        <f>SUM(W8,W12,W20,W30)</f>
        <v>0</v>
      </c>
      <c r="X7" s="15">
        <f>SUM(X8,X12,X20,X30)</f>
        <v>0</v>
      </c>
      <c r="Y7" s="130">
        <f>SUM(Y8,Y12,Y20,Y30)</f>
        <v>0</v>
      </c>
      <c r="Z7" s="130">
        <f>SUM(Z8,Z12,Z20,Z30)</f>
        <v>30</v>
      </c>
      <c r="AA7" s="162">
        <f>SUM(I7:N7,W7:Z7)</f>
        <v>13449</v>
      </c>
    </row>
    <row r="8" spans="1:27" s="17" customFormat="1" ht="15" customHeight="1" thickBot="1">
      <c r="A8" s="8" t="s">
        <v>47</v>
      </c>
      <c r="B8" s="18"/>
      <c r="C8" s="19" t="s">
        <v>48</v>
      </c>
      <c r="D8" s="20" t="s">
        <v>49</v>
      </c>
      <c r="E8" s="21"/>
      <c r="F8" s="21"/>
      <c r="G8" s="21"/>
      <c r="H8" s="21"/>
      <c r="I8" s="22">
        <f aca="true" t="shared" si="1" ref="I8:N8">SUM(I9:I11)</f>
        <v>0</v>
      </c>
      <c r="J8" s="132">
        <f t="shared" si="1"/>
        <v>0</v>
      </c>
      <c r="K8" s="132">
        <f t="shared" si="1"/>
        <v>6384</v>
      </c>
      <c r="L8" s="132">
        <f t="shared" si="1"/>
        <v>0</v>
      </c>
      <c r="M8" s="132">
        <f t="shared" si="1"/>
        <v>0</v>
      </c>
      <c r="N8" s="132">
        <f t="shared" si="1"/>
        <v>0</v>
      </c>
      <c r="O8" s="8" t="s">
        <v>246</v>
      </c>
      <c r="P8" s="18"/>
      <c r="Q8" s="19" t="s">
        <v>48</v>
      </c>
      <c r="R8" s="20" t="s">
        <v>49</v>
      </c>
      <c r="S8" s="21"/>
      <c r="T8" s="21"/>
      <c r="U8" s="21"/>
      <c r="V8" s="133"/>
      <c r="W8" s="132">
        <f>SUM(W9:W11)</f>
        <v>0</v>
      </c>
      <c r="X8" s="132">
        <f>SUM(X9:X11)</f>
        <v>0</v>
      </c>
      <c r="Y8" s="132">
        <f>SUM(Y9:Y11)</f>
        <v>0</v>
      </c>
      <c r="Z8" s="132">
        <f>SUM(Z9:Z11)</f>
        <v>0</v>
      </c>
      <c r="AA8" s="163">
        <f aca="true" t="shared" si="2" ref="AA8:AA52">SUM(I8:N8,W8:Z8)</f>
        <v>6384</v>
      </c>
    </row>
    <row r="9" spans="1:27" s="29" customFormat="1" ht="15" customHeight="1" thickBot="1">
      <c r="A9" s="8" t="s">
        <v>50</v>
      </c>
      <c r="B9" s="24"/>
      <c r="C9" s="25"/>
      <c r="D9" s="26" t="s">
        <v>51</v>
      </c>
      <c r="E9" s="363" t="s">
        <v>52</v>
      </c>
      <c r="F9" s="363"/>
      <c r="G9" s="363"/>
      <c r="H9" s="364"/>
      <c r="I9" s="27"/>
      <c r="J9" s="134"/>
      <c r="K9" s="134"/>
      <c r="L9" s="134"/>
      <c r="M9" s="134"/>
      <c r="N9" s="134"/>
      <c r="O9" s="8" t="s">
        <v>248</v>
      </c>
      <c r="P9" s="24"/>
      <c r="Q9" s="25"/>
      <c r="R9" s="26" t="s">
        <v>51</v>
      </c>
      <c r="S9" s="363" t="s">
        <v>52</v>
      </c>
      <c r="T9" s="363"/>
      <c r="U9" s="363"/>
      <c r="V9" s="364"/>
      <c r="W9" s="134"/>
      <c r="X9" s="134"/>
      <c r="Y9" s="134"/>
      <c r="Z9" s="134"/>
      <c r="AA9" s="134">
        <f t="shared" si="2"/>
        <v>0</v>
      </c>
    </row>
    <row r="10" spans="1:27" s="29" customFormat="1" ht="15" customHeight="1" thickBot="1">
      <c r="A10" s="8" t="s">
        <v>53</v>
      </c>
      <c r="B10" s="24"/>
      <c r="C10" s="25"/>
      <c r="D10" s="30" t="s">
        <v>54</v>
      </c>
      <c r="E10" s="31" t="s">
        <v>55</v>
      </c>
      <c r="F10" s="32"/>
      <c r="G10" s="32"/>
      <c r="H10" s="32"/>
      <c r="I10" s="27"/>
      <c r="J10" s="134"/>
      <c r="K10" s="134"/>
      <c r="L10" s="134"/>
      <c r="M10" s="134"/>
      <c r="N10" s="134"/>
      <c r="O10" s="8" t="s">
        <v>250</v>
      </c>
      <c r="P10" s="24"/>
      <c r="Q10" s="25"/>
      <c r="R10" s="30" t="s">
        <v>54</v>
      </c>
      <c r="S10" s="31" t="s">
        <v>55</v>
      </c>
      <c r="T10" s="32"/>
      <c r="U10" s="32"/>
      <c r="V10" s="135"/>
      <c r="W10" s="134"/>
      <c r="X10" s="134"/>
      <c r="Y10" s="134"/>
      <c r="Z10" s="134"/>
      <c r="AA10" s="134">
        <f t="shared" si="2"/>
        <v>0</v>
      </c>
    </row>
    <row r="11" spans="1:27" s="29" customFormat="1" ht="15" customHeight="1" thickBot="1">
      <c r="A11" s="8" t="s">
        <v>56</v>
      </c>
      <c r="B11" s="24"/>
      <c r="C11" s="25"/>
      <c r="D11" s="26" t="s">
        <v>57</v>
      </c>
      <c r="E11" s="33" t="s">
        <v>58</v>
      </c>
      <c r="F11" s="34"/>
      <c r="G11" s="34"/>
      <c r="H11" s="33"/>
      <c r="I11" s="27"/>
      <c r="J11" s="134"/>
      <c r="K11" s="134">
        <v>6384</v>
      </c>
      <c r="L11" s="134"/>
      <c r="M11" s="134"/>
      <c r="N11" s="134"/>
      <c r="O11" s="8" t="s">
        <v>252</v>
      </c>
      <c r="P11" s="24"/>
      <c r="Q11" s="25"/>
      <c r="R11" s="26" t="s">
        <v>57</v>
      </c>
      <c r="S11" s="33" t="s">
        <v>58</v>
      </c>
      <c r="T11" s="34"/>
      <c r="U11" s="34"/>
      <c r="V11" s="136"/>
      <c r="W11" s="134"/>
      <c r="X11" s="134"/>
      <c r="Y11" s="134"/>
      <c r="Z11" s="134"/>
      <c r="AA11" s="134">
        <f t="shared" si="2"/>
        <v>6384</v>
      </c>
    </row>
    <row r="12" spans="1:27" s="17" customFormat="1" ht="15" customHeight="1" thickBot="1">
      <c r="A12" s="8" t="s">
        <v>59</v>
      </c>
      <c r="B12" s="18"/>
      <c r="C12" s="19" t="s">
        <v>60</v>
      </c>
      <c r="D12" s="35" t="s">
        <v>61</v>
      </c>
      <c r="E12" s="36"/>
      <c r="F12" s="36"/>
      <c r="G12" s="36"/>
      <c r="H12" s="36"/>
      <c r="I12" s="37">
        <f>SUM(I13:I19)</f>
        <v>100</v>
      </c>
      <c r="J12" s="37">
        <f>SUM(J13:J19)</f>
        <v>0</v>
      </c>
      <c r="K12" s="37">
        <f>SUM(K13:K19)</f>
        <v>0</v>
      </c>
      <c r="L12" s="37"/>
      <c r="M12" s="37">
        <f>SUM(M13:M19)</f>
        <v>0</v>
      </c>
      <c r="N12" s="37">
        <f>SUM(N13:N19)</f>
        <v>0</v>
      </c>
      <c r="O12" s="8" t="s">
        <v>254</v>
      </c>
      <c r="P12" s="18"/>
      <c r="Q12" s="19" t="s">
        <v>60</v>
      </c>
      <c r="R12" s="35" t="s">
        <v>61</v>
      </c>
      <c r="S12" s="36"/>
      <c r="T12" s="36"/>
      <c r="U12" s="36"/>
      <c r="V12" s="138"/>
      <c r="W12" s="37">
        <f>SUM(W13:W19)</f>
        <v>0</v>
      </c>
      <c r="X12" s="37">
        <f>SUM(X13:X19)</f>
        <v>0</v>
      </c>
      <c r="Y12" s="137">
        <f>SUM(Y13:Y19)</f>
        <v>0</v>
      </c>
      <c r="Z12" s="137">
        <f>SUM(Z13:Z19)</f>
        <v>0</v>
      </c>
      <c r="AA12" s="164">
        <f t="shared" si="2"/>
        <v>100</v>
      </c>
    </row>
    <row r="13" spans="1:27" s="43" customFormat="1" ht="15" customHeight="1" thickBot="1">
      <c r="A13" s="8" t="s">
        <v>62</v>
      </c>
      <c r="B13" s="39"/>
      <c r="C13" s="40"/>
      <c r="D13" s="41" t="s">
        <v>63</v>
      </c>
      <c r="E13" s="33" t="s">
        <v>64</v>
      </c>
      <c r="F13" s="42"/>
      <c r="G13" s="42"/>
      <c r="H13" s="42"/>
      <c r="I13" s="27"/>
      <c r="J13" s="134"/>
      <c r="K13" s="134"/>
      <c r="L13" s="134"/>
      <c r="M13" s="134"/>
      <c r="N13" s="134"/>
      <c r="O13" s="8" t="s">
        <v>256</v>
      </c>
      <c r="P13" s="39"/>
      <c r="Q13" s="40"/>
      <c r="R13" s="41" t="s">
        <v>63</v>
      </c>
      <c r="S13" s="33" t="s">
        <v>64</v>
      </c>
      <c r="T13" s="42"/>
      <c r="U13" s="42"/>
      <c r="V13" s="139"/>
      <c r="W13" s="134"/>
      <c r="X13" s="134"/>
      <c r="Y13" s="134"/>
      <c r="Z13" s="134"/>
      <c r="AA13" s="134">
        <f t="shared" si="2"/>
        <v>0</v>
      </c>
    </row>
    <row r="14" spans="1:27" s="43" customFormat="1" ht="15" customHeight="1" thickBot="1">
      <c r="A14" s="8" t="s">
        <v>65</v>
      </c>
      <c r="B14" s="39"/>
      <c r="C14" s="40"/>
      <c r="D14" s="26" t="s">
        <v>66</v>
      </c>
      <c r="E14" s="33" t="s">
        <v>67</v>
      </c>
      <c r="F14" s="42"/>
      <c r="G14" s="42"/>
      <c r="H14" s="42"/>
      <c r="I14" s="27"/>
      <c r="J14" s="134"/>
      <c r="K14" s="134"/>
      <c r="L14" s="134"/>
      <c r="M14" s="134"/>
      <c r="N14" s="134"/>
      <c r="O14" s="8" t="s">
        <v>257</v>
      </c>
      <c r="P14" s="39"/>
      <c r="Q14" s="40"/>
      <c r="R14" s="26" t="s">
        <v>66</v>
      </c>
      <c r="S14" s="33" t="s">
        <v>67</v>
      </c>
      <c r="T14" s="42"/>
      <c r="U14" s="42"/>
      <c r="V14" s="139"/>
      <c r="W14" s="134"/>
      <c r="X14" s="134"/>
      <c r="Y14" s="134"/>
      <c r="Z14" s="134"/>
      <c r="AA14" s="134">
        <f t="shared" si="2"/>
        <v>0</v>
      </c>
    </row>
    <row r="15" spans="1:27" s="43" customFormat="1" ht="15" customHeight="1" thickBot="1">
      <c r="A15" s="8" t="s">
        <v>68</v>
      </c>
      <c r="B15" s="39"/>
      <c r="C15" s="40"/>
      <c r="D15" s="26" t="s">
        <v>69</v>
      </c>
      <c r="E15" s="33" t="s">
        <v>70</v>
      </c>
      <c r="F15" s="42"/>
      <c r="G15" s="42"/>
      <c r="H15" s="42"/>
      <c r="I15" s="27"/>
      <c r="J15" s="134"/>
      <c r="K15" s="134"/>
      <c r="L15" s="134"/>
      <c r="M15" s="134"/>
      <c r="N15" s="134"/>
      <c r="O15" s="8" t="s">
        <v>258</v>
      </c>
      <c r="P15" s="39"/>
      <c r="Q15" s="40"/>
      <c r="R15" s="26" t="s">
        <v>69</v>
      </c>
      <c r="S15" s="33" t="s">
        <v>70</v>
      </c>
      <c r="T15" s="42"/>
      <c r="U15" s="42"/>
      <c r="V15" s="139"/>
      <c r="W15" s="134"/>
      <c r="X15" s="134"/>
      <c r="Y15" s="134"/>
      <c r="Z15" s="134"/>
      <c r="AA15" s="134">
        <f t="shared" si="2"/>
        <v>0</v>
      </c>
    </row>
    <row r="16" spans="1:27" s="43" customFormat="1" ht="15" customHeight="1" thickBot="1">
      <c r="A16" s="8" t="s">
        <v>73</v>
      </c>
      <c r="B16" s="39"/>
      <c r="C16" s="40"/>
      <c r="D16" s="26" t="s">
        <v>71</v>
      </c>
      <c r="E16" s="33" t="s">
        <v>72</v>
      </c>
      <c r="F16" s="42"/>
      <c r="G16" s="42"/>
      <c r="H16" s="42"/>
      <c r="I16" s="27"/>
      <c r="J16" s="134"/>
      <c r="K16" s="134"/>
      <c r="L16" s="134"/>
      <c r="M16" s="134"/>
      <c r="N16" s="134"/>
      <c r="O16" s="8" t="s">
        <v>259</v>
      </c>
      <c r="P16" s="39"/>
      <c r="Q16" s="40"/>
      <c r="R16" s="26" t="s">
        <v>71</v>
      </c>
      <c r="S16" s="33" t="s">
        <v>72</v>
      </c>
      <c r="T16" s="42"/>
      <c r="U16" s="42"/>
      <c r="V16" s="139"/>
      <c r="W16" s="134"/>
      <c r="X16" s="134"/>
      <c r="Y16" s="134"/>
      <c r="Z16" s="134"/>
      <c r="AA16" s="134"/>
    </row>
    <row r="17" spans="1:27" s="43" customFormat="1" ht="15" customHeight="1" thickBot="1">
      <c r="A17" s="8" t="s">
        <v>76</v>
      </c>
      <c r="B17" s="39"/>
      <c r="C17" s="40"/>
      <c r="D17" s="26" t="s">
        <v>74</v>
      </c>
      <c r="E17" s="33" t="s">
        <v>75</v>
      </c>
      <c r="F17" s="42"/>
      <c r="G17" s="42"/>
      <c r="H17" s="42"/>
      <c r="I17" s="27"/>
      <c r="J17" s="134"/>
      <c r="K17" s="134"/>
      <c r="L17" s="134"/>
      <c r="M17" s="134"/>
      <c r="N17" s="134"/>
      <c r="O17" s="8" t="s">
        <v>261</v>
      </c>
      <c r="P17" s="39"/>
      <c r="Q17" s="40"/>
      <c r="R17" s="26" t="s">
        <v>74</v>
      </c>
      <c r="S17" s="33" t="s">
        <v>75</v>
      </c>
      <c r="T17" s="42"/>
      <c r="U17" s="42"/>
      <c r="V17" s="139"/>
      <c r="W17" s="134"/>
      <c r="X17" s="134"/>
      <c r="Y17" s="134"/>
      <c r="Z17" s="134"/>
      <c r="AA17" s="134">
        <f t="shared" si="2"/>
        <v>0</v>
      </c>
    </row>
    <row r="18" spans="1:27" s="43" customFormat="1" ht="15" customHeight="1" thickBot="1">
      <c r="A18" s="8" t="s">
        <v>79</v>
      </c>
      <c r="B18" s="39"/>
      <c r="C18" s="40"/>
      <c r="D18" s="26" t="s">
        <v>77</v>
      </c>
      <c r="E18" s="33" t="s">
        <v>78</v>
      </c>
      <c r="F18" s="42"/>
      <c r="G18" s="42"/>
      <c r="H18" s="42"/>
      <c r="I18" s="27"/>
      <c r="J18" s="134"/>
      <c r="K18" s="134"/>
      <c r="L18" s="134"/>
      <c r="M18" s="134"/>
      <c r="N18" s="134"/>
      <c r="O18" s="8" t="s">
        <v>262</v>
      </c>
      <c r="P18" s="39"/>
      <c r="Q18" s="40"/>
      <c r="R18" s="26" t="s">
        <v>77</v>
      </c>
      <c r="S18" s="33" t="s">
        <v>78</v>
      </c>
      <c r="T18" s="42"/>
      <c r="U18" s="42"/>
      <c r="V18" s="139"/>
      <c r="W18" s="134"/>
      <c r="X18" s="134"/>
      <c r="Y18" s="134"/>
      <c r="Z18" s="134"/>
      <c r="AA18" s="134">
        <f t="shared" si="2"/>
        <v>0</v>
      </c>
    </row>
    <row r="19" spans="1:27" s="43" customFormat="1" ht="15" customHeight="1" thickBot="1">
      <c r="A19" s="8" t="s">
        <v>82</v>
      </c>
      <c r="B19" s="39"/>
      <c r="C19" s="40"/>
      <c r="D19" s="44" t="s">
        <v>80</v>
      </c>
      <c r="E19" s="33" t="s">
        <v>81</v>
      </c>
      <c r="F19" s="42"/>
      <c r="G19" s="42"/>
      <c r="H19" s="42"/>
      <c r="I19" s="27">
        <v>100</v>
      </c>
      <c r="J19" s="134"/>
      <c r="K19" s="134"/>
      <c r="L19" s="134"/>
      <c r="M19" s="134"/>
      <c r="N19" s="134"/>
      <c r="O19" s="8" t="s">
        <v>263</v>
      </c>
      <c r="P19" s="39"/>
      <c r="Q19" s="40"/>
      <c r="R19" s="44" t="s">
        <v>80</v>
      </c>
      <c r="S19" s="33" t="s">
        <v>81</v>
      </c>
      <c r="T19" s="42"/>
      <c r="U19" s="42"/>
      <c r="V19" s="139"/>
      <c r="W19" s="134"/>
      <c r="X19" s="134"/>
      <c r="Y19" s="134"/>
      <c r="Z19" s="134"/>
      <c r="AA19" s="134">
        <f t="shared" si="2"/>
        <v>100</v>
      </c>
    </row>
    <row r="20" spans="1:27" s="17" customFormat="1" ht="15" customHeight="1" thickBot="1">
      <c r="A20" s="8" t="s">
        <v>84</v>
      </c>
      <c r="B20" s="18"/>
      <c r="C20" s="19" t="s">
        <v>83</v>
      </c>
      <c r="D20" s="35" t="s">
        <v>46</v>
      </c>
      <c r="E20" s="36"/>
      <c r="F20" s="36"/>
      <c r="G20" s="36"/>
      <c r="H20" s="36"/>
      <c r="I20" s="37">
        <f>SUM(I21:I29)</f>
        <v>6427</v>
      </c>
      <c r="J20" s="37">
        <f>SUM(J21:J29)</f>
        <v>0</v>
      </c>
      <c r="K20" s="37">
        <f>SUM(K21:K29)</f>
        <v>0</v>
      </c>
      <c r="L20" s="37"/>
      <c r="M20" s="37">
        <f>SUM(M21:M29)</f>
        <v>508</v>
      </c>
      <c r="N20" s="37">
        <f>SUM(N21:N29)</f>
        <v>0</v>
      </c>
      <c r="O20" s="8" t="s">
        <v>264</v>
      </c>
      <c r="P20" s="18"/>
      <c r="Q20" s="19" t="s">
        <v>83</v>
      </c>
      <c r="R20" s="35" t="s">
        <v>46</v>
      </c>
      <c r="S20" s="36"/>
      <c r="T20" s="36"/>
      <c r="U20" s="36"/>
      <c r="V20" s="138"/>
      <c r="W20" s="37">
        <f>SUM(W21:W29)</f>
        <v>0</v>
      </c>
      <c r="X20" s="37">
        <f>SUM(X21:X29)</f>
        <v>0</v>
      </c>
      <c r="Y20" s="137">
        <f>SUM(Y21:Y29)</f>
        <v>0</v>
      </c>
      <c r="Z20" s="137">
        <f>SUM(Z21:Z29)</f>
        <v>30</v>
      </c>
      <c r="AA20" s="164">
        <f t="shared" si="2"/>
        <v>6965</v>
      </c>
    </row>
    <row r="21" spans="1:27" s="29" customFormat="1" ht="15" customHeight="1" thickBot="1">
      <c r="A21" s="8" t="s">
        <v>87</v>
      </c>
      <c r="B21" s="24"/>
      <c r="C21" s="25"/>
      <c r="D21" s="30" t="s">
        <v>85</v>
      </c>
      <c r="E21" s="33" t="s">
        <v>86</v>
      </c>
      <c r="F21" s="33"/>
      <c r="G21" s="33"/>
      <c r="H21" s="45"/>
      <c r="I21" s="27"/>
      <c r="J21" s="134"/>
      <c r="K21" s="134"/>
      <c r="L21" s="134"/>
      <c r="M21" s="134"/>
      <c r="N21" s="134"/>
      <c r="O21" s="8" t="s">
        <v>265</v>
      </c>
      <c r="P21" s="24"/>
      <c r="Q21" s="25"/>
      <c r="R21" s="30" t="s">
        <v>85</v>
      </c>
      <c r="S21" s="33" t="s">
        <v>86</v>
      </c>
      <c r="T21" s="33"/>
      <c r="U21" s="33"/>
      <c r="V21" s="140"/>
      <c r="W21" s="134"/>
      <c r="X21" s="134"/>
      <c r="Y21" s="134"/>
      <c r="Z21" s="134"/>
      <c r="AA21" s="134">
        <f t="shared" si="2"/>
        <v>0</v>
      </c>
    </row>
    <row r="22" spans="1:27" s="29" customFormat="1" ht="15" customHeight="1" thickBot="1">
      <c r="A22" s="8" t="s">
        <v>90</v>
      </c>
      <c r="B22" s="24"/>
      <c r="C22" s="25"/>
      <c r="D22" s="30" t="s">
        <v>88</v>
      </c>
      <c r="E22" s="33" t="s">
        <v>89</v>
      </c>
      <c r="F22" s="33"/>
      <c r="G22" s="33"/>
      <c r="H22" s="45"/>
      <c r="I22" s="27">
        <v>1427</v>
      </c>
      <c r="J22" s="134"/>
      <c r="K22" s="134"/>
      <c r="L22" s="134"/>
      <c r="M22" s="134">
        <v>400</v>
      </c>
      <c r="N22" s="134"/>
      <c r="O22" s="8" t="s">
        <v>267</v>
      </c>
      <c r="P22" s="24"/>
      <c r="Q22" s="25"/>
      <c r="R22" s="30" t="s">
        <v>88</v>
      </c>
      <c r="S22" s="33" t="s">
        <v>89</v>
      </c>
      <c r="T22" s="33"/>
      <c r="U22" s="33"/>
      <c r="V22" s="140"/>
      <c r="W22" s="134"/>
      <c r="X22" s="134"/>
      <c r="Y22" s="134"/>
      <c r="Z22" s="134"/>
      <c r="AA22" s="134">
        <f t="shared" si="2"/>
        <v>1827</v>
      </c>
    </row>
    <row r="23" spans="1:27" s="29" customFormat="1" ht="15" customHeight="1" thickBot="1">
      <c r="A23" s="8" t="s">
        <v>93</v>
      </c>
      <c r="B23" s="24"/>
      <c r="C23" s="25"/>
      <c r="D23" s="30" t="s">
        <v>91</v>
      </c>
      <c r="E23" s="45" t="s">
        <v>92</v>
      </c>
      <c r="F23" s="45"/>
      <c r="G23" s="45"/>
      <c r="H23" s="45"/>
      <c r="I23" s="27">
        <v>3734</v>
      </c>
      <c r="J23" s="134"/>
      <c r="K23" s="134"/>
      <c r="L23" s="134"/>
      <c r="M23" s="134"/>
      <c r="N23" s="134"/>
      <c r="O23" s="8" t="s">
        <v>269</v>
      </c>
      <c r="P23" s="24"/>
      <c r="Q23" s="25"/>
      <c r="R23" s="30" t="s">
        <v>91</v>
      </c>
      <c r="S23" s="45" t="s">
        <v>92</v>
      </c>
      <c r="T23" s="45"/>
      <c r="U23" s="45"/>
      <c r="V23" s="140"/>
      <c r="W23" s="134"/>
      <c r="X23" s="134"/>
      <c r="Y23" s="134"/>
      <c r="Z23" s="134"/>
      <c r="AA23" s="134">
        <f t="shared" si="2"/>
        <v>3734</v>
      </c>
    </row>
    <row r="24" spans="1:27" s="29" customFormat="1" ht="15" customHeight="1" thickBot="1">
      <c r="A24" s="8" t="s">
        <v>96</v>
      </c>
      <c r="B24" s="24"/>
      <c r="C24" s="25"/>
      <c r="D24" s="30" t="s">
        <v>94</v>
      </c>
      <c r="E24" s="45" t="s">
        <v>95</v>
      </c>
      <c r="F24" s="33"/>
      <c r="G24" s="33"/>
      <c r="H24" s="33"/>
      <c r="I24" s="27"/>
      <c r="J24" s="134"/>
      <c r="K24" s="134"/>
      <c r="L24" s="134"/>
      <c r="M24" s="134"/>
      <c r="N24" s="134"/>
      <c r="O24" s="8" t="s">
        <v>271</v>
      </c>
      <c r="P24" s="24"/>
      <c r="Q24" s="25"/>
      <c r="R24" s="30" t="s">
        <v>94</v>
      </c>
      <c r="S24" s="45" t="s">
        <v>95</v>
      </c>
      <c r="T24" s="33"/>
      <c r="U24" s="33"/>
      <c r="V24" s="136"/>
      <c r="W24" s="134"/>
      <c r="X24" s="134"/>
      <c r="Y24" s="134"/>
      <c r="Z24" s="134"/>
      <c r="AA24" s="134">
        <f t="shared" si="2"/>
        <v>0</v>
      </c>
    </row>
    <row r="25" spans="1:27" s="29" customFormat="1" ht="15" customHeight="1" thickBot="1">
      <c r="A25" s="8" t="s">
        <v>99</v>
      </c>
      <c r="B25" s="24"/>
      <c r="C25" s="25"/>
      <c r="D25" s="30" t="s">
        <v>97</v>
      </c>
      <c r="E25" s="45" t="s">
        <v>98</v>
      </c>
      <c r="F25" s="33"/>
      <c r="G25" s="33"/>
      <c r="H25" s="33"/>
      <c r="I25" s="27"/>
      <c r="J25" s="134"/>
      <c r="K25" s="134"/>
      <c r="L25" s="134"/>
      <c r="M25" s="134"/>
      <c r="N25" s="134"/>
      <c r="O25" s="8" t="s">
        <v>273</v>
      </c>
      <c r="P25" s="24"/>
      <c r="Q25" s="25"/>
      <c r="R25" s="30" t="s">
        <v>97</v>
      </c>
      <c r="S25" s="45" t="s">
        <v>98</v>
      </c>
      <c r="T25" s="33"/>
      <c r="U25" s="33"/>
      <c r="V25" s="136"/>
      <c r="W25" s="134"/>
      <c r="X25" s="134"/>
      <c r="Y25" s="134"/>
      <c r="Z25" s="134"/>
      <c r="AA25" s="134">
        <f t="shared" si="2"/>
        <v>0</v>
      </c>
    </row>
    <row r="26" spans="1:27" s="29" customFormat="1" ht="15" customHeight="1" thickBot="1">
      <c r="A26" s="8" t="s">
        <v>102</v>
      </c>
      <c r="B26" s="24"/>
      <c r="C26" s="25"/>
      <c r="D26" s="30" t="s">
        <v>100</v>
      </c>
      <c r="E26" s="45" t="s">
        <v>101</v>
      </c>
      <c r="F26" s="33"/>
      <c r="G26" s="33"/>
      <c r="H26" s="33"/>
      <c r="I26" s="27">
        <v>1231</v>
      </c>
      <c r="J26" s="134"/>
      <c r="K26" s="134"/>
      <c r="L26" s="134"/>
      <c r="M26" s="134">
        <v>108</v>
      </c>
      <c r="N26" s="134"/>
      <c r="O26" s="8" t="s">
        <v>274</v>
      </c>
      <c r="P26" s="24"/>
      <c r="Q26" s="25"/>
      <c r="R26" s="30" t="s">
        <v>100</v>
      </c>
      <c r="S26" s="45" t="s">
        <v>101</v>
      </c>
      <c r="T26" s="33"/>
      <c r="U26" s="33"/>
      <c r="V26" s="136"/>
      <c r="W26" s="134"/>
      <c r="X26" s="134"/>
      <c r="Y26" s="134"/>
      <c r="Z26" s="134"/>
      <c r="AA26" s="134">
        <f t="shared" si="2"/>
        <v>1339</v>
      </c>
    </row>
    <row r="27" spans="1:27" s="29" customFormat="1" ht="15" customHeight="1" thickBot="1">
      <c r="A27" s="8" t="s">
        <v>105</v>
      </c>
      <c r="B27" s="24"/>
      <c r="C27" s="25"/>
      <c r="D27" s="30" t="s">
        <v>103</v>
      </c>
      <c r="E27" s="45" t="s">
        <v>104</v>
      </c>
      <c r="F27" s="33"/>
      <c r="G27" s="33"/>
      <c r="H27" s="33"/>
      <c r="I27" s="27"/>
      <c r="J27" s="134"/>
      <c r="K27" s="134"/>
      <c r="L27" s="134"/>
      <c r="M27" s="134"/>
      <c r="N27" s="134"/>
      <c r="O27" s="8" t="s">
        <v>275</v>
      </c>
      <c r="P27" s="24"/>
      <c r="Q27" s="25"/>
      <c r="R27" s="30" t="s">
        <v>103</v>
      </c>
      <c r="S27" s="45" t="s">
        <v>104</v>
      </c>
      <c r="T27" s="33"/>
      <c r="U27" s="33"/>
      <c r="V27" s="136"/>
      <c r="W27" s="134"/>
      <c r="X27" s="134"/>
      <c r="Y27" s="134"/>
      <c r="Z27" s="134"/>
      <c r="AA27" s="134">
        <f t="shared" si="2"/>
        <v>0</v>
      </c>
    </row>
    <row r="28" spans="1:27" s="29" customFormat="1" ht="15" customHeight="1" thickBot="1">
      <c r="A28" s="8" t="s">
        <v>108</v>
      </c>
      <c r="B28" s="24"/>
      <c r="C28" s="25"/>
      <c r="D28" s="30" t="s">
        <v>106</v>
      </c>
      <c r="E28" s="45" t="s">
        <v>107</v>
      </c>
      <c r="F28" s="33"/>
      <c r="G28" s="33"/>
      <c r="H28" s="33"/>
      <c r="I28" s="27">
        <v>35</v>
      </c>
      <c r="J28" s="134"/>
      <c r="K28" s="134"/>
      <c r="L28" s="134"/>
      <c r="M28" s="134"/>
      <c r="N28" s="134"/>
      <c r="O28" s="8" t="s">
        <v>562</v>
      </c>
      <c r="P28" s="24"/>
      <c r="Q28" s="25"/>
      <c r="R28" s="30" t="s">
        <v>106</v>
      </c>
      <c r="S28" s="45" t="s">
        <v>107</v>
      </c>
      <c r="T28" s="33"/>
      <c r="U28" s="33"/>
      <c r="V28" s="136"/>
      <c r="W28" s="134"/>
      <c r="X28" s="134"/>
      <c r="Y28" s="134"/>
      <c r="Z28" s="134"/>
      <c r="AA28" s="134">
        <f t="shared" si="2"/>
        <v>35</v>
      </c>
    </row>
    <row r="29" spans="1:27" s="29" customFormat="1" ht="15" customHeight="1" thickBot="1">
      <c r="A29" s="8" t="s">
        <v>111</v>
      </c>
      <c r="B29" s="24"/>
      <c r="C29" s="25"/>
      <c r="D29" s="30" t="s">
        <v>109</v>
      </c>
      <c r="E29" s="45" t="s">
        <v>110</v>
      </c>
      <c r="F29" s="33"/>
      <c r="G29" s="33"/>
      <c r="H29" s="33"/>
      <c r="I29" s="27"/>
      <c r="J29" s="134"/>
      <c r="K29" s="134"/>
      <c r="L29" s="134"/>
      <c r="M29" s="134"/>
      <c r="N29" s="134"/>
      <c r="O29" s="8" t="s">
        <v>569</v>
      </c>
      <c r="P29" s="24"/>
      <c r="Q29" s="25"/>
      <c r="R29" s="30" t="s">
        <v>109</v>
      </c>
      <c r="S29" s="45" t="s">
        <v>110</v>
      </c>
      <c r="T29" s="33"/>
      <c r="U29" s="33"/>
      <c r="V29" s="136"/>
      <c r="W29" s="134"/>
      <c r="X29" s="134"/>
      <c r="Y29" s="134"/>
      <c r="Z29" s="134">
        <v>30</v>
      </c>
      <c r="AA29" s="134">
        <f t="shared" si="2"/>
        <v>30</v>
      </c>
    </row>
    <row r="30" spans="1:27" s="17" customFormat="1" ht="15" customHeight="1" thickBot="1">
      <c r="A30" s="8" t="s">
        <v>114</v>
      </c>
      <c r="B30" s="18"/>
      <c r="C30" s="19" t="s">
        <v>112</v>
      </c>
      <c r="D30" s="20" t="s">
        <v>113</v>
      </c>
      <c r="E30" s="21"/>
      <c r="F30" s="36"/>
      <c r="G30" s="36"/>
      <c r="H30" s="36"/>
      <c r="I30" s="37">
        <f>SUM(I31:I32)</f>
        <v>0</v>
      </c>
      <c r="J30" s="37">
        <f>SUM(J31:J32)</f>
        <v>0</v>
      </c>
      <c r="K30" s="37">
        <f>SUM(K31:K32)</f>
        <v>0</v>
      </c>
      <c r="L30" s="37"/>
      <c r="M30" s="37">
        <f>SUM(M31:M32)</f>
        <v>0</v>
      </c>
      <c r="N30" s="37">
        <f>SUM(N31:N32)</f>
        <v>0</v>
      </c>
      <c r="O30" s="8" t="s">
        <v>576</v>
      </c>
      <c r="P30" s="18"/>
      <c r="Q30" s="19" t="s">
        <v>112</v>
      </c>
      <c r="R30" s="20" t="s">
        <v>113</v>
      </c>
      <c r="S30" s="21"/>
      <c r="T30" s="36"/>
      <c r="U30" s="36"/>
      <c r="V30" s="138"/>
      <c r="W30" s="37">
        <f>SUM(W31:W32)</f>
        <v>0</v>
      </c>
      <c r="X30" s="37">
        <f>SUM(X31:X32)</f>
        <v>0</v>
      </c>
      <c r="Y30" s="137">
        <f>SUM(Y31:Y32)</f>
        <v>0</v>
      </c>
      <c r="Z30" s="137">
        <f>SUM(Z31:Z32)</f>
        <v>0</v>
      </c>
      <c r="AA30" s="164">
        <f t="shared" si="2"/>
        <v>0</v>
      </c>
    </row>
    <row r="31" spans="1:27" s="50" customFormat="1" ht="15" customHeight="1" thickBot="1">
      <c r="A31" s="8" t="s">
        <v>117</v>
      </c>
      <c r="B31" s="46"/>
      <c r="C31" s="47"/>
      <c r="D31" s="26" t="s">
        <v>115</v>
      </c>
      <c r="E31" s="45" t="s">
        <v>116</v>
      </c>
      <c r="F31" s="48"/>
      <c r="G31" s="49"/>
      <c r="H31" s="49"/>
      <c r="I31" s="27"/>
      <c r="J31" s="134"/>
      <c r="K31" s="134"/>
      <c r="L31" s="134"/>
      <c r="M31" s="134"/>
      <c r="N31" s="134"/>
      <c r="O31" s="8" t="s">
        <v>583</v>
      </c>
      <c r="P31" s="46"/>
      <c r="Q31" s="47"/>
      <c r="R31" s="26" t="s">
        <v>115</v>
      </c>
      <c r="S31" s="45" t="s">
        <v>116</v>
      </c>
      <c r="T31" s="48"/>
      <c r="U31" s="49"/>
      <c r="V31" s="141"/>
      <c r="W31" s="134"/>
      <c r="X31" s="134"/>
      <c r="Y31" s="134"/>
      <c r="Z31" s="134"/>
      <c r="AA31" s="134">
        <f t="shared" si="2"/>
        <v>0</v>
      </c>
    </row>
    <row r="32" spans="1:27" s="50" customFormat="1" ht="15" customHeight="1" thickBot="1">
      <c r="A32" s="8" t="s">
        <v>120</v>
      </c>
      <c r="B32" s="46"/>
      <c r="C32" s="47"/>
      <c r="D32" s="26" t="s">
        <v>118</v>
      </c>
      <c r="E32" s="45" t="s">
        <v>119</v>
      </c>
      <c r="F32" s="48"/>
      <c r="G32" s="49"/>
      <c r="H32" s="49"/>
      <c r="I32" s="27"/>
      <c r="J32" s="134"/>
      <c r="K32" s="134"/>
      <c r="L32" s="134"/>
      <c r="M32" s="134"/>
      <c r="N32" s="134"/>
      <c r="O32" s="8" t="s">
        <v>590</v>
      </c>
      <c r="P32" s="46"/>
      <c r="Q32" s="47"/>
      <c r="R32" s="26" t="s">
        <v>118</v>
      </c>
      <c r="S32" s="45" t="s">
        <v>119</v>
      </c>
      <c r="T32" s="48"/>
      <c r="U32" s="49"/>
      <c r="V32" s="141"/>
      <c r="W32" s="134"/>
      <c r="X32" s="134"/>
      <c r="Y32" s="134"/>
      <c r="Z32" s="134"/>
      <c r="AA32" s="134">
        <f t="shared" si="2"/>
        <v>0</v>
      </c>
    </row>
    <row r="33" spans="1:27" s="17" customFormat="1" ht="15" customHeight="1" thickBot="1">
      <c r="A33" s="8" t="s">
        <v>123</v>
      </c>
      <c r="B33" s="12" t="s">
        <v>121</v>
      </c>
      <c r="C33" s="13" t="s">
        <v>122</v>
      </c>
      <c r="D33" s="13"/>
      <c r="E33" s="13"/>
      <c r="F33" s="13"/>
      <c r="G33" s="13"/>
      <c r="H33" s="13"/>
      <c r="I33" s="15">
        <f aca="true" t="shared" si="3" ref="I33:N33">SUM(I34,I37,I40)</f>
        <v>0</v>
      </c>
      <c r="J33" s="15">
        <f t="shared" si="3"/>
        <v>0</v>
      </c>
      <c r="K33" s="15">
        <f t="shared" si="3"/>
        <v>0</v>
      </c>
      <c r="L33" s="15">
        <f t="shared" si="3"/>
        <v>0</v>
      </c>
      <c r="M33" s="15">
        <f t="shared" si="3"/>
        <v>0</v>
      </c>
      <c r="N33" s="15">
        <f t="shared" si="3"/>
        <v>0</v>
      </c>
      <c r="O33" s="8" t="s">
        <v>597</v>
      </c>
      <c r="P33" s="12" t="s">
        <v>121</v>
      </c>
      <c r="Q33" s="13" t="s">
        <v>122</v>
      </c>
      <c r="R33" s="13"/>
      <c r="S33" s="13"/>
      <c r="T33" s="13"/>
      <c r="U33" s="13"/>
      <c r="V33" s="142"/>
      <c r="W33" s="15">
        <f>SUM(W34,W37,W40)</f>
        <v>0</v>
      </c>
      <c r="X33" s="15">
        <f>SUM(X34,X37,X40)</f>
        <v>0</v>
      </c>
      <c r="Y33" s="130">
        <f>SUM(Y34,Y37,Y40)</f>
        <v>0</v>
      </c>
      <c r="Z33" s="130">
        <f>SUM(Z34,Z37,Z40)</f>
        <v>0</v>
      </c>
      <c r="AA33" s="162">
        <f t="shared" si="2"/>
        <v>0</v>
      </c>
    </row>
    <row r="34" spans="1:27" s="17" customFormat="1" ht="15" customHeight="1" thickBot="1">
      <c r="A34" s="8" t="s">
        <v>126</v>
      </c>
      <c r="B34" s="18"/>
      <c r="C34" s="51" t="s">
        <v>124</v>
      </c>
      <c r="D34" s="52" t="s">
        <v>125</v>
      </c>
      <c r="E34" s="20"/>
      <c r="F34" s="21"/>
      <c r="G34" s="21"/>
      <c r="H34" s="21"/>
      <c r="I34" s="22">
        <f>SUM(I35:I36)</f>
        <v>0</v>
      </c>
      <c r="J34" s="22">
        <f>SUM(J35:J36)</f>
        <v>0</v>
      </c>
      <c r="K34" s="22">
        <f>SUM(K35:K36)</f>
        <v>0</v>
      </c>
      <c r="L34" s="22"/>
      <c r="M34" s="22">
        <f>SUM(M35:M36)</f>
        <v>0</v>
      </c>
      <c r="N34" s="22">
        <f>SUM(N35:N36)</f>
        <v>0</v>
      </c>
      <c r="O34" s="8" t="s">
        <v>604</v>
      </c>
      <c r="P34" s="18"/>
      <c r="Q34" s="51" t="s">
        <v>124</v>
      </c>
      <c r="R34" s="52" t="s">
        <v>125</v>
      </c>
      <c r="S34" s="20"/>
      <c r="T34" s="21"/>
      <c r="U34" s="21"/>
      <c r="V34" s="133"/>
      <c r="W34" s="22">
        <f>SUM(W35:W36)</f>
        <v>0</v>
      </c>
      <c r="X34" s="22">
        <f>SUM(X35:X36)</f>
        <v>0</v>
      </c>
      <c r="Y34" s="132">
        <f>SUM(Y35:Y36)</f>
        <v>0</v>
      </c>
      <c r="Z34" s="132">
        <f>SUM(Z35:Z36)</f>
        <v>0</v>
      </c>
      <c r="AA34" s="163">
        <f t="shared" si="2"/>
        <v>0</v>
      </c>
    </row>
    <row r="35" spans="1:27" s="29" customFormat="1" ht="15" customHeight="1" thickBot="1">
      <c r="A35" s="8" t="s">
        <v>129</v>
      </c>
      <c r="B35" s="24"/>
      <c r="C35" s="25"/>
      <c r="D35" s="26" t="s">
        <v>127</v>
      </c>
      <c r="E35" s="33" t="s">
        <v>128</v>
      </c>
      <c r="F35" s="33"/>
      <c r="G35" s="33"/>
      <c r="H35" s="33"/>
      <c r="I35" s="27"/>
      <c r="J35" s="134"/>
      <c r="K35" s="134"/>
      <c r="L35" s="134"/>
      <c r="M35" s="134"/>
      <c r="N35" s="134"/>
      <c r="O35" s="8" t="s">
        <v>611</v>
      </c>
      <c r="P35" s="24"/>
      <c r="Q35" s="25"/>
      <c r="R35" s="26" t="s">
        <v>127</v>
      </c>
      <c r="S35" s="33" t="s">
        <v>128</v>
      </c>
      <c r="T35" s="33"/>
      <c r="U35" s="33"/>
      <c r="V35" s="136"/>
      <c r="W35" s="134"/>
      <c r="X35" s="134"/>
      <c r="Y35" s="134"/>
      <c r="Z35" s="134"/>
      <c r="AA35" s="134">
        <f t="shared" si="2"/>
        <v>0</v>
      </c>
    </row>
    <row r="36" spans="1:27" s="29" customFormat="1" ht="15" customHeight="1" thickBot="1">
      <c r="A36" s="8" t="s">
        <v>132</v>
      </c>
      <c r="B36" s="24"/>
      <c r="C36" s="26"/>
      <c r="D36" s="26" t="s">
        <v>130</v>
      </c>
      <c r="E36" s="33" t="s">
        <v>131</v>
      </c>
      <c r="F36" s="34"/>
      <c r="G36" s="34"/>
      <c r="H36" s="33"/>
      <c r="I36" s="27"/>
      <c r="J36" s="134"/>
      <c r="K36" s="134"/>
      <c r="L36" s="134"/>
      <c r="M36" s="134"/>
      <c r="N36" s="134"/>
      <c r="O36" s="8" t="s">
        <v>618</v>
      </c>
      <c r="P36" s="24"/>
      <c r="Q36" s="26"/>
      <c r="R36" s="26" t="s">
        <v>130</v>
      </c>
      <c r="S36" s="33" t="s">
        <v>131</v>
      </c>
      <c r="T36" s="34"/>
      <c r="U36" s="34"/>
      <c r="V36" s="136"/>
      <c r="W36" s="134"/>
      <c r="X36" s="134"/>
      <c r="Y36" s="134"/>
      <c r="Z36" s="134"/>
      <c r="AA36" s="134">
        <f t="shared" si="2"/>
        <v>0</v>
      </c>
    </row>
    <row r="37" spans="1:27" s="17" customFormat="1" ht="15" customHeight="1" thickBot="1">
      <c r="A37" s="8" t="s">
        <v>134</v>
      </c>
      <c r="B37" s="18"/>
      <c r="C37" s="51" t="s">
        <v>133</v>
      </c>
      <c r="D37" s="53" t="s">
        <v>122</v>
      </c>
      <c r="E37" s="35"/>
      <c r="F37" s="36"/>
      <c r="G37" s="36"/>
      <c r="H37" s="36"/>
      <c r="I37" s="37">
        <f>SUM(I38:I39)</f>
        <v>0</v>
      </c>
      <c r="J37" s="37">
        <f>SUM(J38:J39)</f>
        <v>0</v>
      </c>
      <c r="K37" s="37">
        <f>SUM(K38:K39)</f>
        <v>0</v>
      </c>
      <c r="L37" s="37"/>
      <c r="M37" s="37">
        <f>SUM(M38:M39)</f>
        <v>0</v>
      </c>
      <c r="N37" s="37">
        <f>SUM(N38:N39)</f>
        <v>0</v>
      </c>
      <c r="O37" s="8" t="s">
        <v>625</v>
      </c>
      <c r="P37" s="18"/>
      <c r="Q37" s="51" t="s">
        <v>133</v>
      </c>
      <c r="R37" s="53" t="s">
        <v>122</v>
      </c>
      <c r="S37" s="35"/>
      <c r="T37" s="36"/>
      <c r="U37" s="36"/>
      <c r="V37" s="138"/>
      <c r="W37" s="37">
        <f>SUM(W38:W39)</f>
        <v>0</v>
      </c>
      <c r="X37" s="37">
        <f>SUM(X38:X39)</f>
        <v>0</v>
      </c>
      <c r="Y37" s="137">
        <f>SUM(Y38:Y39)</f>
        <v>0</v>
      </c>
      <c r="Z37" s="137">
        <f>SUM(Z38:Z39)</f>
        <v>0</v>
      </c>
      <c r="AA37" s="164">
        <f t="shared" si="2"/>
        <v>0</v>
      </c>
    </row>
    <row r="38" spans="1:27" s="29" customFormat="1" ht="15" customHeight="1" thickBot="1">
      <c r="A38" s="8" t="s">
        <v>137</v>
      </c>
      <c r="B38" s="24"/>
      <c r="C38" s="25"/>
      <c r="D38" s="26" t="s">
        <v>135</v>
      </c>
      <c r="E38" s="33" t="s">
        <v>136</v>
      </c>
      <c r="F38" s="33"/>
      <c r="G38" s="33"/>
      <c r="H38" s="33"/>
      <c r="I38" s="27"/>
      <c r="J38" s="134"/>
      <c r="K38" s="134"/>
      <c r="L38" s="134"/>
      <c r="M38" s="134"/>
      <c r="N38" s="134"/>
      <c r="O38" s="8" t="s">
        <v>632</v>
      </c>
      <c r="P38" s="24"/>
      <c r="Q38" s="25"/>
      <c r="R38" s="26" t="s">
        <v>135</v>
      </c>
      <c r="S38" s="33" t="s">
        <v>136</v>
      </c>
      <c r="T38" s="33"/>
      <c r="U38" s="33"/>
      <c r="V38" s="136"/>
      <c r="W38" s="134"/>
      <c r="X38" s="134"/>
      <c r="Y38" s="134"/>
      <c r="Z38" s="134"/>
      <c r="AA38" s="134">
        <f t="shared" si="2"/>
        <v>0</v>
      </c>
    </row>
    <row r="39" spans="1:27" s="29" customFormat="1" ht="15" customHeight="1" thickBot="1">
      <c r="A39" s="8" t="s">
        <v>140</v>
      </c>
      <c r="B39" s="24"/>
      <c r="C39" s="25"/>
      <c r="D39" s="26" t="s">
        <v>138</v>
      </c>
      <c r="E39" s="33" t="s">
        <v>139</v>
      </c>
      <c r="F39" s="45"/>
      <c r="G39" s="45"/>
      <c r="H39" s="45"/>
      <c r="I39" s="27"/>
      <c r="J39" s="134"/>
      <c r="K39" s="134"/>
      <c r="L39" s="134"/>
      <c r="M39" s="134"/>
      <c r="N39" s="134"/>
      <c r="O39" s="8" t="s">
        <v>639</v>
      </c>
      <c r="P39" s="24"/>
      <c r="Q39" s="25"/>
      <c r="R39" s="26" t="s">
        <v>138</v>
      </c>
      <c r="S39" s="33" t="s">
        <v>139</v>
      </c>
      <c r="T39" s="45"/>
      <c r="U39" s="45"/>
      <c r="V39" s="140"/>
      <c r="W39" s="134"/>
      <c r="X39" s="134"/>
      <c r="Y39" s="134"/>
      <c r="Z39" s="134"/>
      <c r="AA39" s="134">
        <f t="shared" si="2"/>
        <v>0</v>
      </c>
    </row>
    <row r="40" spans="1:27" s="17" customFormat="1" ht="15" customHeight="1" thickBot="1">
      <c r="A40" s="8" t="s">
        <v>143</v>
      </c>
      <c r="B40" s="18"/>
      <c r="C40" s="51" t="s">
        <v>141</v>
      </c>
      <c r="D40" s="20" t="s">
        <v>142</v>
      </c>
      <c r="E40" s="54"/>
      <c r="F40" s="21"/>
      <c r="G40" s="21"/>
      <c r="H40" s="21"/>
      <c r="I40" s="22">
        <f>SUM(I42)</f>
        <v>0</v>
      </c>
      <c r="J40" s="22">
        <f>SUM(J42)</f>
        <v>0</v>
      </c>
      <c r="K40" s="22">
        <f>SUM(K42)</f>
        <v>0</v>
      </c>
      <c r="L40" s="22"/>
      <c r="M40" s="22">
        <f>SUM(M42)</f>
        <v>0</v>
      </c>
      <c r="N40" s="22">
        <f>SUM(N42)</f>
        <v>0</v>
      </c>
      <c r="O40" s="8" t="s">
        <v>646</v>
      </c>
      <c r="P40" s="18"/>
      <c r="Q40" s="51" t="s">
        <v>141</v>
      </c>
      <c r="R40" s="20" t="s">
        <v>142</v>
      </c>
      <c r="S40" s="54"/>
      <c r="T40" s="21"/>
      <c r="U40" s="21"/>
      <c r="V40" s="133"/>
      <c r="W40" s="22">
        <f>SUM(W42)</f>
        <v>0</v>
      </c>
      <c r="X40" s="22">
        <f>SUM(X42)</f>
        <v>0</v>
      </c>
      <c r="Y40" s="132">
        <f>SUM(Y42)</f>
        <v>0</v>
      </c>
      <c r="Z40" s="132">
        <f>SUM(Z42)</f>
        <v>0</v>
      </c>
      <c r="AA40" s="163">
        <f t="shared" si="2"/>
        <v>0</v>
      </c>
    </row>
    <row r="41" spans="1:27" s="17" customFormat="1" ht="15" customHeight="1" thickBot="1">
      <c r="A41" s="8" t="s">
        <v>146</v>
      </c>
      <c r="B41" s="18"/>
      <c r="C41" s="51"/>
      <c r="D41" s="26" t="s">
        <v>144</v>
      </c>
      <c r="E41" s="33" t="s">
        <v>145</v>
      </c>
      <c r="F41" s="21"/>
      <c r="G41" s="21"/>
      <c r="H41" s="21"/>
      <c r="I41" s="22"/>
      <c r="J41" s="132"/>
      <c r="K41" s="132"/>
      <c r="L41" s="132"/>
      <c r="M41" s="132"/>
      <c r="N41" s="132"/>
      <c r="O41" s="8" t="s">
        <v>653</v>
      </c>
      <c r="P41" s="18"/>
      <c r="Q41" s="51"/>
      <c r="R41" s="26" t="s">
        <v>144</v>
      </c>
      <c r="S41" s="33" t="s">
        <v>145</v>
      </c>
      <c r="T41" s="21"/>
      <c r="U41" s="21"/>
      <c r="V41" s="133"/>
      <c r="W41" s="132"/>
      <c r="X41" s="132"/>
      <c r="Y41" s="132"/>
      <c r="Z41" s="132"/>
      <c r="AA41" s="163">
        <f t="shared" si="2"/>
        <v>0</v>
      </c>
    </row>
    <row r="42" spans="1:27" s="29" customFormat="1" ht="15" customHeight="1" thickBot="1">
      <c r="A42" s="8" t="s">
        <v>149</v>
      </c>
      <c r="B42" s="24"/>
      <c r="C42" s="25"/>
      <c r="D42" s="26" t="s">
        <v>147</v>
      </c>
      <c r="E42" s="45" t="s">
        <v>148</v>
      </c>
      <c r="F42" s="45"/>
      <c r="G42" s="45"/>
      <c r="H42" s="45"/>
      <c r="I42" s="55"/>
      <c r="J42" s="143"/>
      <c r="K42" s="143"/>
      <c r="L42" s="143"/>
      <c r="M42" s="143"/>
      <c r="N42" s="143"/>
      <c r="O42" s="8" t="s">
        <v>660</v>
      </c>
      <c r="P42" s="24"/>
      <c r="Q42" s="25"/>
      <c r="R42" s="26" t="s">
        <v>147</v>
      </c>
      <c r="S42" s="45" t="s">
        <v>148</v>
      </c>
      <c r="T42" s="45"/>
      <c r="U42" s="45"/>
      <c r="V42" s="140"/>
      <c r="W42" s="143"/>
      <c r="X42" s="143"/>
      <c r="Y42" s="143"/>
      <c r="Z42" s="143"/>
      <c r="AA42" s="143">
        <f t="shared" si="2"/>
        <v>0</v>
      </c>
    </row>
    <row r="43" spans="1:27" s="17" customFormat="1" ht="30" customHeight="1" thickBot="1">
      <c r="A43" s="8" t="s">
        <v>151</v>
      </c>
      <c r="B43" s="365" t="s">
        <v>953</v>
      </c>
      <c r="C43" s="366"/>
      <c r="D43" s="366"/>
      <c r="E43" s="366"/>
      <c r="F43" s="366"/>
      <c r="G43" s="366"/>
      <c r="H43" s="366"/>
      <c r="I43" s="57">
        <f aca="true" t="shared" si="4" ref="I43:N43">SUM(I7,I33)</f>
        <v>6527</v>
      </c>
      <c r="J43" s="57">
        <f t="shared" si="4"/>
        <v>0</v>
      </c>
      <c r="K43" s="57">
        <f t="shared" si="4"/>
        <v>6384</v>
      </c>
      <c r="L43" s="57">
        <f t="shared" si="4"/>
        <v>0</v>
      </c>
      <c r="M43" s="57">
        <f t="shared" si="4"/>
        <v>508</v>
      </c>
      <c r="N43" s="57">
        <f t="shared" si="4"/>
        <v>0</v>
      </c>
      <c r="O43" s="8" t="s">
        <v>667</v>
      </c>
      <c r="P43" s="365" t="s">
        <v>953</v>
      </c>
      <c r="Q43" s="366"/>
      <c r="R43" s="366"/>
      <c r="S43" s="366"/>
      <c r="T43" s="366"/>
      <c r="U43" s="366"/>
      <c r="V43" s="366"/>
      <c r="W43" s="57">
        <f>SUM(W7,W33)</f>
        <v>0</v>
      </c>
      <c r="X43" s="57">
        <f>SUM(X7,X33)</f>
        <v>0</v>
      </c>
      <c r="Y43" s="144">
        <f>SUM(Y7,Y33)</f>
        <v>0</v>
      </c>
      <c r="Z43" s="144">
        <f>SUM(Z7,Z33)</f>
        <v>30</v>
      </c>
      <c r="AA43" s="165">
        <f t="shared" si="2"/>
        <v>13449</v>
      </c>
    </row>
    <row r="44" spans="1:27" s="59" customFormat="1" ht="15" customHeight="1" thickBot="1">
      <c r="A44" s="8" t="s">
        <v>154</v>
      </c>
      <c r="B44" s="12" t="s">
        <v>152</v>
      </c>
      <c r="C44" s="367" t="s">
        <v>153</v>
      </c>
      <c r="D44" s="367"/>
      <c r="E44" s="367"/>
      <c r="F44" s="367"/>
      <c r="G44" s="367"/>
      <c r="H44" s="367"/>
      <c r="I44" s="15">
        <f>SUM(I45,I47,I50)</f>
        <v>0</v>
      </c>
      <c r="J44" s="15">
        <f>SUM(J45,J47,J50)</f>
        <v>0</v>
      </c>
      <c r="K44" s="15">
        <f>SUM(K45,K47,K50)</f>
        <v>0</v>
      </c>
      <c r="L44" s="15"/>
      <c r="M44" s="15">
        <f>SUM(M45,M47,M50)</f>
        <v>0</v>
      </c>
      <c r="N44" s="15">
        <f>SUM(N45,N47,N50)</f>
        <v>433796</v>
      </c>
      <c r="O44" s="8" t="s">
        <v>675</v>
      </c>
      <c r="P44" s="12" t="s">
        <v>152</v>
      </c>
      <c r="Q44" s="367" t="s">
        <v>153</v>
      </c>
      <c r="R44" s="367"/>
      <c r="S44" s="367"/>
      <c r="T44" s="367"/>
      <c r="U44" s="367"/>
      <c r="V44" s="370"/>
      <c r="W44" s="15">
        <f>SUM(W45,W47,W50)</f>
        <v>0</v>
      </c>
      <c r="X44" s="15">
        <f>SUM(X45,X47,X50)</f>
        <v>0</v>
      </c>
      <c r="Y44" s="130">
        <f>SUM(Y45,Y47,Y50)</f>
        <v>0</v>
      </c>
      <c r="Z44" s="130">
        <f>SUM(Z45,Z47,Z50)</f>
        <v>0</v>
      </c>
      <c r="AA44" s="162">
        <f t="shared" si="2"/>
        <v>433796</v>
      </c>
    </row>
    <row r="45" spans="1:27" s="59" customFormat="1" ht="15" customHeight="1" thickBot="1">
      <c r="A45" s="8" t="s">
        <v>157</v>
      </c>
      <c r="B45" s="60"/>
      <c r="C45" s="19" t="s">
        <v>155</v>
      </c>
      <c r="D45" s="35" t="s">
        <v>954</v>
      </c>
      <c r="E45" s="35"/>
      <c r="F45" s="35"/>
      <c r="G45" s="35"/>
      <c r="H45" s="35"/>
      <c r="I45" s="37">
        <f>SUM(I46)</f>
        <v>0</v>
      </c>
      <c r="J45" s="37">
        <f>SUM(J46)</f>
        <v>0</v>
      </c>
      <c r="K45" s="37">
        <f>SUM(K46)</f>
        <v>0</v>
      </c>
      <c r="L45" s="37"/>
      <c r="M45" s="37">
        <f>SUM(M46)</f>
        <v>0</v>
      </c>
      <c r="N45" s="37">
        <f>SUM(N46)</f>
        <v>0</v>
      </c>
      <c r="O45" s="8" t="s">
        <v>682</v>
      </c>
      <c r="P45" s="60"/>
      <c r="Q45" s="19" t="s">
        <v>155</v>
      </c>
      <c r="R45" s="35" t="s">
        <v>156</v>
      </c>
      <c r="S45" s="35"/>
      <c r="T45" s="35"/>
      <c r="U45" s="35"/>
      <c r="V45" s="145"/>
      <c r="W45" s="37">
        <f>SUM(W46)</f>
        <v>0</v>
      </c>
      <c r="X45" s="37">
        <f>SUM(X46)</f>
        <v>0</v>
      </c>
      <c r="Y45" s="137">
        <f>SUM(Y46)</f>
        <v>0</v>
      </c>
      <c r="Z45" s="137">
        <f>SUM(Z46)</f>
        <v>0</v>
      </c>
      <c r="AA45" s="164">
        <f t="shared" si="2"/>
        <v>0</v>
      </c>
    </row>
    <row r="46" spans="1:27" s="29" customFormat="1" ht="15" customHeight="1" thickBot="1">
      <c r="A46" s="8" t="s">
        <v>159</v>
      </c>
      <c r="B46" s="24"/>
      <c r="C46" s="26"/>
      <c r="D46" s="30" t="s">
        <v>158</v>
      </c>
      <c r="E46" s="33" t="s">
        <v>955</v>
      </c>
      <c r="F46" s="33"/>
      <c r="G46" s="33"/>
      <c r="H46" s="33"/>
      <c r="I46" s="27"/>
      <c r="J46" s="134"/>
      <c r="K46" s="134"/>
      <c r="L46" s="134"/>
      <c r="M46" s="134"/>
      <c r="N46" s="134"/>
      <c r="O46" s="8" t="s">
        <v>689</v>
      </c>
      <c r="P46" s="24"/>
      <c r="Q46" s="26"/>
      <c r="R46" s="30" t="s">
        <v>158</v>
      </c>
      <c r="S46" s="33" t="s">
        <v>156</v>
      </c>
      <c r="T46" s="33"/>
      <c r="U46" s="33"/>
      <c r="V46" s="136"/>
      <c r="W46" s="134"/>
      <c r="X46" s="134"/>
      <c r="Y46" s="134"/>
      <c r="Z46" s="134"/>
      <c r="AA46" s="134">
        <f t="shared" si="2"/>
        <v>0</v>
      </c>
    </row>
    <row r="47" spans="1:27" s="17" customFormat="1" ht="15" customHeight="1" thickBot="1">
      <c r="A47" s="8" t="s">
        <v>162</v>
      </c>
      <c r="B47" s="18"/>
      <c r="C47" s="19" t="s">
        <v>160</v>
      </c>
      <c r="D47" s="35" t="s">
        <v>161</v>
      </c>
      <c r="E47" s="35"/>
      <c r="F47" s="35"/>
      <c r="G47" s="35"/>
      <c r="H47" s="21"/>
      <c r="I47" s="37">
        <f>SUM(I48:I49)</f>
        <v>0</v>
      </c>
      <c r="J47" s="37">
        <f>SUM(J48:J49)</f>
        <v>0</v>
      </c>
      <c r="K47" s="37">
        <f>SUM(K48:K49)</f>
        <v>0</v>
      </c>
      <c r="L47" s="37"/>
      <c r="M47" s="37">
        <f>SUM(M48:M49)</f>
        <v>0</v>
      </c>
      <c r="N47" s="37">
        <f>SUM(N48:N49)</f>
        <v>21422</v>
      </c>
      <c r="O47" s="8" t="s">
        <v>696</v>
      </c>
      <c r="P47" s="18"/>
      <c r="Q47" s="19" t="s">
        <v>160</v>
      </c>
      <c r="R47" s="35" t="s">
        <v>161</v>
      </c>
      <c r="S47" s="35"/>
      <c r="T47" s="35"/>
      <c r="U47" s="35"/>
      <c r="V47" s="133"/>
      <c r="W47" s="37">
        <f>SUM(W48:W49)</f>
        <v>0</v>
      </c>
      <c r="X47" s="37">
        <f>SUM(X48:X49)</f>
        <v>0</v>
      </c>
      <c r="Y47" s="137">
        <f>SUM(Y48:Y49)</f>
        <v>0</v>
      </c>
      <c r="Z47" s="137">
        <f>SUM(Z48:Z49)</f>
        <v>0</v>
      </c>
      <c r="AA47" s="164">
        <f t="shared" si="2"/>
        <v>21422</v>
      </c>
    </row>
    <row r="48" spans="1:27" s="50" customFormat="1" ht="15" customHeight="1" thickBot="1">
      <c r="A48" s="8" t="s">
        <v>165</v>
      </c>
      <c r="B48" s="46"/>
      <c r="C48" s="26"/>
      <c r="D48" s="26" t="s">
        <v>163</v>
      </c>
      <c r="E48" s="45" t="s">
        <v>164</v>
      </c>
      <c r="F48" s="45"/>
      <c r="G48" s="45"/>
      <c r="H48" s="49"/>
      <c r="I48" s="55"/>
      <c r="J48" s="143"/>
      <c r="K48" s="143"/>
      <c r="L48" s="143"/>
      <c r="M48" s="143"/>
      <c r="N48" s="143"/>
      <c r="O48" s="8" t="s">
        <v>703</v>
      </c>
      <c r="P48" s="46"/>
      <c r="Q48" s="26"/>
      <c r="R48" s="26" t="s">
        <v>163</v>
      </c>
      <c r="S48" s="45" t="s">
        <v>164</v>
      </c>
      <c r="T48" s="45"/>
      <c r="U48" s="45"/>
      <c r="V48" s="141"/>
      <c r="W48" s="143"/>
      <c r="X48" s="143"/>
      <c r="Y48" s="143"/>
      <c r="Z48" s="143"/>
      <c r="AA48" s="143">
        <f t="shared" si="2"/>
        <v>0</v>
      </c>
    </row>
    <row r="49" spans="1:27" s="50" customFormat="1" ht="15" customHeight="1" thickBot="1">
      <c r="A49" s="8" t="s">
        <v>168</v>
      </c>
      <c r="B49" s="46"/>
      <c r="C49" s="26"/>
      <c r="D49" s="26" t="s">
        <v>166</v>
      </c>
      <c r="E49" s="45" t="s">
        <v>167</v>
      </c>
      <c r="F49" s="45"/>
      <c r="G49" s="45"/>
      <c r="H49" s="49"/>
      <c r="I49" s="55"/>
      <c r="J49" s="143"/>
      <c r="K49" s="143"/>
      <c r="L49" s="143"/>
      <c r="M49" s="143"/>
      <c r="N49" s="143">
        <f>'[2]3. melléklet'!N49+'[2]Javaslat_I'!L92</f>
        <v>21422</v>
      </c>
      <c r="O49" s="8" t="s">
        <v>710</v>
      </c>
      <c r="P49" s="46"/>
      <c r="Q49" s="26"/>
      <c r="R49" s="26" t="s">
        <v>166</v>
      </c>
      <c r="S49" s="45" t="s">
        <v>167</v>
      </c>
      <c r="T49" s="45"/>
      <c r="U49" s="45"/>
      <c r="V49" s="141"/>
      <c r="W49" s="143"/>
      <c r="X49" s="143"/>
      <c r="Y49" s="143"/>
      <c r="Z49" s="143"/>
      <c r="AA49" s="143">
        <f t="shared" si="2"/>
        <v>21422</v>
      </c>
    </row>
    <row r="50" spans="1:27" s="17" customFormat="1" ht="15" customHeight="1" thickBot="1">
      <c r="A50" s="8" t="s">
        <v>171</v>
      </c>
      <c r="B50" s="61"/>
      <c r="C50" s="62" t="s">
        <v>169</v>
      </c>
      <c r="D50" s="63" t="s">
        <v>170</v>
      </c>
      <c r="E50" s="64"/>
      <c r="F50" s="64"/>
      <c r="G50" s="64"/>
      <c r="H50" s="64"/>
      <c r="I50" s="65"/>
      <c r="J50" s="146"/>
      <c r="K50" s="146"/>
      <c r="L50" s="146"/>
      <c r="M50" s="146"/>
      <c r="N50" s="146">
        <f>AA81-AA43-AA47</f>
        <v>412374</v>
      </c>
      <c r="O50" s="8" t="s">
        <v>717</v>
      </c>
      <c r="P50" s="61"/>
      <c r="Q50" s="62" t="s">
        <v>169</v>
      </c>
      <c r="R50" s="63" t="s">
        <v>170</v>
      </c>
      <c r="S50" s="64"/>
      <c r="T50" s="64"/>
      <c r="U50" s="64"/>
      <c r="V50" s="147"/>
      <c r="W50" s="146"/>
      <c r="X50" s="146"/>
      <c r="Y50" s="146"/>
      <c r="Z50" s="146"/>
      <c r="AA50" s="166">
        <f t="shared" si="2"/>
        <v>412374</v>
      </c>
    </row>
    <row r="51" spans="1:27" s="17" customFormat="1" ht="15" customHeight="1" thickBot="1">
      <c r="A51" s="8" t="s">
        <v>172</v>
      </c>
      <c r="B51" s="67" t="s">
        <v>956</v>
      </c>
      <c r="C51" s="68" t="s">
        <v>957</v>
      </c>
      <c r="D51" s="69"/>
      <c r="E51" s="69"/>
      <c r="F51" s="69"/>
      <c r="G51" s="69"/>
      <c r="H51" s="69"/>
      <c r="I51" s="15"/>
      <c r="J51" s="130"/>
      <c r="K51" s="130"/>
      <c r="L51" s="130"/>
      <c r="M51" s="130"/>
      <c r="N51" s="130"/>
      <c r="O51" s="8" t="s">
        <v>724</v>
      </c>
      <c r="P51" s="67" t="s">
        <v>956</v>
      </c>
      <c r="Q51" s="68" t="s">
        <v>957</v>
      </c>
      <c r="R51" s="69"/>
      <c r="S51" s="69"/>
      <c r="T51" s="69"/>
      <c r="U51" s="69"/>
      <c r="V51" s="148"/>
      <c r="W51" s="130"/>
      <c r="X51" s="130"/>
      <c r="Y51" s="130"/>
      <c r="Z51" s="130"/>
      <c r="AA51" s="162">
        <f t="shared" si="2"/>
        <v>0</v>
      </c>
    </row>
    <row r="52" spans="1:27" s="17" customFormat="1" ht="30" customHeight="1" thickBot="1">
      <c r="A52" s="8" t="s">
        <v>174</v>
      </c>
      <c r="B52" s="348" t="s">
        <v>958</v>
      </c>
      <c r="C52" s="349"/>
      <c r="D52" s="349"/>
      <c r="E52" s="349"/>
      <c r="F52" s="349"/>
      <c r="G52" s="349"/>
      <c r="H52" s="349"/>
      <c r="I52" s="57">
        <f aca="true" t="shared" si="5" ref="I52:N52">SUM(I43,I44,I51)</f>
        <v>6527</v>
      </c>
      <c r="J52" s="57">
        <f t="shared" si="5"/>
        <v>0</v>
      </c>
      <c r="K52" s="57">
        <f t="shared" si="5"/>
        <v>6384</v>
      </c>
      <c r="L52" s="57">
        <f t="shared" si="5"/>
        <v>0</v>
      </c>
      <c r="M52" s="57">
        <f t="shared" si="5"/>
        <v>508</v>
      </c>
      <c r="N52" s="57">
        <f t="shared" si="5"/>
        <v>433796</v>
      </c>
      <c r="O52" s="8" t="s">
        <v>731</v>
      </c>
      <c r="P52" s="348" t="s">
        <v>958</v>
      </c>
      <c r="Q52" s="349"/>
      <c r="R52" s="349"/>
      <c r="S52" s="349"/>
      <c r="T52" s="349"/>
      <c r="U52" s="349"/>
      <c r="V52" s="349"/>
      <c r="W52" s="57">
        <f>SUM(W43,W44,W51)</f>
        <v>0</v>
      </c>
      <c r="X52" s="57">
        <f>SUM(X43,X44,X51)</f>
        <v>0</v>
      </c>
      <c r="Y52" s="144">
        <f>SUM(Y43,Y44,Y51)</f>
        <v>0</v>
      </c>
      <c r="Z52" s="144">
        <f>SUM(Z43,Z44,Z51)</f>
        <v>30</v>
      </c>
      <c r="AA52" s="167">
        <f t="shared" si="2"/>
        <v>447245</v>
      </c>
    </row>
    <row r="53" spans="1:27" s="43" customFormat="1" ht="15" customHeight="1" thickBot="1">
      <c r="A53" s="8" t="s">
        <v>175</v>
      </c>
      <c r="B53" s="149"/>
      <c r="C53" s="150"/>
      <c r="D53" s="150"/>
      <c r="E53" s="150"/>
      <c r="F53" s="150"/>
      <c r="G53" s="150"/>
      <c r="H53" s="150"/>
      <c r="I53" s="150"/>
      <c r="J53" s="150"/>
      <c r="K53" s="150"/>
      <c r="L53" s="150"/>
      <c r="M53" s="150"/>
      <c r="N53" s="150"/>
      <c r="O53" s="8" t="s">
        <v>739</v>
      </c>
      <c r="P53" s="150"/>
      <c r="Q53" s="150"/>
      <c r="R53" s="150"/>
      <c r="S53" s="150"/>
      <c r="T53" s="150"/>
      <c r="U53" s="150"/>
      <c r="V53" s="150"/>
      <c r="W53" s="150"/>
      <c r="X53" s="150"/>
      <c r="Y53" s="150"/>
      <c r="Z53" s="150"/>
      <c r="AA53" s="150"/>
    </row>
    <row r="54" spans="1:27" ht="124.5" customHeight="1" thickBot="1">
      <c r="A54" s="8" t="s">
        <v>176</v>
      </c>
      <c r="B54" s="353" t="s">
        <v>39</v>
      </c>
      <c r="C54" s="353"/>
      <c r="D54" s="353"/>
      <c r="E54" s="353"/>
      <c r="F54" s="353"/>
      <c r="G54" s="353"/>
      <c r="H54" s="353"/>
      <c r="I54" s="128" t="s">
        <v>369</v>
      </c>
      <c r="J54" s="128" t="s">
        <v>946</v>
      </c>
      <c r="K54" s="161" t="s">
        <v>947</v>
      </c>
      <c r="L54" s="161" t="s">
        <v>959</v>
      </c>
      <c r="M54" s="128" t="s">
        <v>949</v>
      </c>
      <c r="N54" s="161" t="s">
        <v>377</v>
      </c>
      <c r="O54" s="8" t="s">
        <v>746</v>
      </c>
      <c r="P54" s="371" t="s">
        <v>39</v>
      </c>
      <c r="Q54" s="372"/>
      <c r="R54" s="372"/>
      <c r="S54" s="372"/>
      <c r="T54" s="372"/>
      <c r="U54" s="372"/>
      <c r="V54" s="373"/>
      <c r="W54" s="128" t="s">
        <v>380</v>
      </c>
      <c r="X54" s="128" t="s">
        <v>386</v>
      </c>
      <c r="Y54" s="128" t="s">
        <v>950</v>
      </c>
      <c r="Z54" s="128" t="s">
        <v>951</v>
      </c>
      <c r="AA54" s="11" t="s">
        <v>952</v>
      </c>
    </row>
    <row r="55" spans="1:27" s="73" customFormat="1" ht="16.5" thickBot="1">
      <c r="A55" s="8" t="s">
        <v>178</v>
      </c>
      <c r="B55" s="70" t="s">
        <v>45</v>
      </c>
      <c r="C55" s="71" t="s">
        <v>177</v>
      </c>
      <c r="D55" s="71"/>
      <c r="E55" s="71"/>
      <c r="F55" s="71"/>
      <c r="G55" s="71"/>
      <c r="H55" s="71"/>
      <c r="I55" s="72">
        <f aca="true" t="shared" si="6" ref="I55:N55">SUM(I56:I60)</f>
        <v>401777</v>
      </c>
      <c r="J55" s="72">
        <f t="shared" si="6"/>
        <v>5000</v>
      </c>
      <c r="K55" s="72">
        <f t="shared" si="6"/>
        <v>0</v>
      </c>
      <c r="L55" s="72">
        <f t="shared" si="6"/>
        <v>0</v>
      </c>
      <c r="M55" s="72">
        <f t="shared" si="6"/>
        <v>2261</v>
      </c>
      <c r="N55" s="72">
        <f t="shared" si="6"/>
        <v>0</v>
      </c>
      <c r="O55" s="8" t="s">
        <v>754</v>
      </c>
      <c r="P55" s="70" t="s">
        <v>45</v>
      </c>
      <c r="Q55" s="71" t="s">
        <v>177</v>
      </c>
      <c r="R55" s="71"/>
      <c r="S55" s="71"/>
      <c r="T55" s="71"/>
      <c r="U55" s="71"/>
      <c r="V55" s="71"/>
      <c r="W55" s="72">
        <f>SUM(W56:W60)</f>
        <v>227</v>
      </c>
      <c r="X55" s="72">
        <f>SUM(X56:X60)</f>
        <v>1110</v>
      </c>
      <c r="Y55" s="72">
        <f>SUM(Y56:Y60)</f>
        <v>3900</v>
      </c>
      <c r="Z55" s="72">
        <f>SUM(Z56:Z60)</f>
        <v>0</v>
      </c>
      <c r="AA55" s="168">
        <f aca="true" t="shared" si="7" ref="AA55:AA81">SUM(I55:N55,W55:Z55)</f>
        <v>414275</v>
      </c>
    </row>
    <row r="56" spans="1:27" s="73" customFormat="1" ht="16.5" thickBot="1">
      <c r="A56" s="8" t="s">
        <v>180</v>
      </c>
      <c r="B56" s="74"/>
      <c r="C56" s="75" t="s">
        <v>48</v>
      </c>
      <c r="D56" s="76" t="s">
        <v>179</v>
      </c>
      <c r="E56" s="76"/>
      <c r="F56" s="76"/>
      <c r="G56" s="76"/>
      <c r="H56" s="77"/>
      <c r="I56" s="78">
        <f>'[2]3. melléklet_I_mód'!I56+'[2]Javaslat_II'!N373</f>
        <v>240215</v>
      </c>
      <c r="J56" s="78"/>
      <c r="K56" s="78"/>
      <c r="L56" s="78"/>
      <c r="M56" s="78">
        <v>1125</v>
      </c>
      <c r="N56" s="78"/>
      <c r="O56" s="8" t="s">
        <v>761</v>
      </c>
      <c r="P56" s="74"/>
      <c r="Q56" s="75" t="s">
        <v>48</v>
      </c>
      <c r="R56" s="76" t="s">
        <v>179</v>
      </c>
      <c r="S56" s="76"/>
      <c r="T56" s="76"/>
      <c r="U56" s="76"/>
      <c r="V56" s="77"/>
      <c r="W56" s="78">
        <v>186</v>
      </c>
      <c r="X56" s="78">
        <v>910</v>
      </c>
      <c r="Y56" s="78"/>
      <c r="Z56" s="78"/>
      <c r="AA56" s="169">
        <f t="shared" si="7"/>
        <v>242436</v>
      </c>
    </row>
    <row r="57" spans="1:27" s="73" customFormat="1" ht="16.5" thickBot="1">
      <c r="A57" s="8" t="s">
        <v>182</v>
      </c>
      <c r="B57" s="74"/>
      <c r="C57" s="75" t="s">
        <v>60</v>
      </c>
      <c r="D57" s="79" t="s">
        <v>181</v>
      </c>
      <c r="E57" s="80"/>
      <c r="F57" s="79"/>
      <c r="G57" s="79"/>
      <c r="H57" s="81"/>
      <c r="I57" s="82">
        <v>56312</v>
      </c>
      <c r="J57" s="82"/>
      <c r="K57" s="82"/>
      <c r="L57" s="82"/>
      <c r="M57" s="82">
        <v>220</v>
      </c>
      <c r="N57" s="82"/>
      <c r="O57" s="8" t="s">
        <v>768</v>
      </c>
      <c r="P57" s="74"/>
      <c r="Q57" s="75" t="s">
        <v>60</v>
      </c>
      <c r="R57" s="79" t="s">
        <v>181</v>
      </c>
      <c r="S57" s="80"/>
      <c r="T57" s="79"/>
      <c r="U57" s="79"/>
      <c r="V57" s="81"/>
      <c r="W57" s="82">
        <v>41</v>
      </c>
      <c r="X57" s="82">
        <v>200</v>
      </c>
      <c r="Y57" s="82"/>
      <c r="Z57" s="82"/>
      <c r="AA57" s="170">
        <f t="shared" si="7"/>
        <v>56773</v>
      </c>
    </row>
    <row r="58" spans="1:27" s="73" customFormat="1" ht="16.5" thickBot="1">
      <c r="A58" s="8" t="s">
        <v>184</v>
      </c>
      <c r="B58" s="74"/>
      <c r="C58" s="75" t="s">
        <v>83</v>
      </c>
      <c r="D58" s="79" t="s">
        <v>183</v>
      </c>
      <c r="E58" s="80"/>
      <c r="F58" s="79"/>
      <c r="G58" s="79"/>
      <c r="H58" s="81"/>
      <c r="I58" s="82">
        <f>'[2]3. melléklet_I_mód'!I58+'[2]Javaslat_II'!N376</f>
        <v>105250</v>
      </c>
      <c r="J58" s="82">
        <v>5000</v>
      </c>
      <c r="K58" s="82"/>
      <c r="L58" s="82"/>
      <c r="M58" s="82">
        <v>916</v>
      </c>
      <c r="N58" s="82"/>
      <c r="O58" s="8" t="s">
        <v>775</v>
      </c>
      <c r="P58" s="74"/>
      <c r="Q58" s="75" t="s">
        <v>83</v>
      </c>
      <c r="R58" s="79" t="s">
        <v>183</v>
      </c>
      <c r="S58" s="80"/>
      <c r="T58" s="79"/>
      <c r="U58" s="79"/>
      <c r="V58" s="81"/>
      <c r="W58" s="82"/>
      <c r="X58" s="82"/>
      <c r="Y58" s="82">
        <v>3900</v>
      </c>
      <c r="Z58" s="82"/>
      <c r="AA58" s="170">
        <f t="shared" si="7"/>
        <v>115066</v>
      </c>
    </row>
    <row r="59" spans="1:27" s="73" customFormat="1" ht="16.5" thickBot="1">
      <c r="A59" s="8" t="s">
        <v>187</v>
      </c>
      <c r="B59" s="74"/>
      <c r="C59" s="75" t="s">
        <v>185</v>
      </c>
      <c r="D59" s="83" t="s">
        <v>186</v>
      </c>
      <c r="E59" s="84"/>
      <c r="F59" s="84"/>
      <c r="G59" s="83"/>
      <c r="H59" s="85"/>
      <c r="I59" s="86"/>
      <c r="J59" s="86"/>
      <c r="K59" s="86"/>
      <c r="L59" s="86"/>
      <c r="M59" s="86"/>
      <c r="N59" s="86"/>
      <c r="O59" s="8" t="s">
        <v>782</v>
      </c>
      <c r="P59" s="74"/>
      <c r="Q59" s="75" t="s">
        <v>185</v>
      </c>
      <c r="R59" s="83" t="s">
        <v>186</v>
      </c>
      <c r="S59" s="84"/>
      <c r="T59" s="84"/>
      <c r="U59" s="83"/>
      <c r="V59" s="85"/>
      <c r="W59" s="86"/>
      <c r="X59" s="86"/>
      <c r="Y59" s="86"/>
      <c r="Z59" s="86"/>
      <c r="AA59" s="171">
        <f t="shared" si="7"/>
        <v>0</v>
      </c>
    </row>
    <row r="60" spans="1:27" s="73" customFormat="1" ht="16.5" thickBot="1">
      <c r="A60" s="8" t="s">
        <v>189</v>
      </c>
      <c r="B60" s="74"/>
      <c r="C60" s="75" t="s">
        <v>112</v>
      </c>
      <c r="D60" s="79" t="s">
        <v>188</v>
      </c>
      <c r="E60" s="80"/>
      <c r="F60" s="79"/>
      <c r="G60" s="79"/>
      <c r="H60" s="81"/>
      <c r="I60" s="82">
        <f aca="true" t="shared" si="8" ref="I60:N60">SUM(I61:I66)</f>
        <v>0</v>
      </c>
      <c r="J60" s="82">
        <f t="shared" si="8"/>
        <v>0</v>
      </c>
      <c r="K60" s="82">
        <f t="shared" si="8"/>
        <v>0</v>
      </c>
      <c r="L60" s="82">
        <f t="shared" si="8"/>
        <v>0</v>
      </c>
      <c r="M60" s="82">
        <f t="shared" si="8"/>
        <v>0</v>
      </c>
      <c r="N60" s="82">
        <f t="shared" si="8"/>
        <v>0</v>
      </c>
      <c r="O60" s="8" t="s">
        <v>789</v>
      </c>
      <c r="P60" s="74"/>
      <c r="Q60" s="75" t="s">
        <v>112</v>
      </c>
      <c r="R60" s="79" t="s">
        <v>188</v>
      </c>
      <c r="S60" s="80"/>
      <c r="T60" s="79"/>
      <c r="U60" s="79"/>
      <c r="V60" s="81"/>
      <c r="W60" s="82">
        <f>SUM(W61:W66)</f>
        <v>0</v>
      </c>
      <c r="X60" s="82">
        <f>SUM(X61:X66)</f>
        <v>0</v>
      </c>
      <c r="Y60" s="82">
        <f>SUM(Y61:Y66)</f>
        <v>0</v>
      </c>
      <c r="Z60" s="82">
        <f>SUM(Z61:Z66)</f>
        <v>0</v>
      </c>
      <c r="AA60" s="170">
        <f t="shared" si="7"/>
        <v>0</v>
      </c>
    </row>
    <row r="61" spans="1:27" s="93" customFormat="1" ht="15" thickBot="1">
      <c r="A61" s="8" t="s">
        <v>192</v>
      </c>
      <c r="B61" s="87"/>
      <c r="C61" s="88"/>
      <c r="D61" s="89" t="s">
        <v>190</v>
      </c>
      <c r="E61" s="90" t="s">
        <v>191</v>
      </c>
      <c r="F61" s="90"/>
      <c r="G61" s="90"/>
      <c r="H61" s="91"/>
      <c r="I61" s="92"/>
      <c r="J61" s="92"/>
      <c r="K61" s="92"/>
      <c r="L61" s="92"/>
      <c r="M61" s="92"/>
      <c r="N61" s="92"/>
      <c r="O61" s="8" t="s">
        <v>796</v>
      </c>
      <c r="P61" s="87"/>
      <c r="Q61" s="88"/>
      <c r="R61" s="89" t="s">
        <v>190</v>
      </c>
      <c r="S61" s="90" t="s">
        <v>191</v>
      </c>
      <c r="T61" s="90"/>
      <c r="U61" s="90"/>
      <c r="V61" s="91"/>
      <c r="W61" s="92"/>
      <c r="X61" s="92"/>
      <c r="Y61" s="92"/>
      <c r="Z61" s="92"/>
      <c r="AA61" s="92">
        <f t="shared" si="7"/>
        <v>0</v>
      </c>
    </row>
    <row r="62" spans="1:27" s="93" customFormat="1" ht="15" thickBot="1">
      <c r="A62" s="8" t="s">
        <v>195</v>
      </c>
      <c r="B62" s="87"/>
      <c r="C62" s="88"/>
      <c r="D62" s="89" t="s">
        <v>193</v>
      </c>
      <c r="E62" s="90" t="s">
        <v>194</v>
      </c>
      <c r="F62" s="90"/>
      <c r="G62" s="90"/>
      <c r="H62" s="91"/>
      <c r="I62" s="92"/>
      <c r="J62" s="92"/>
      <c r="K62" s="92"/>
      <c r="L62" s="92"/>
      <c r="M62" s="92"/>
      <c r="N62" s="92"/>
      <c r="O62" s="8" t="s">
        <v>803</v>
      </c>
      <c r="P62" s="87"/>
      <c r="Q62" s="88"/>
      <c r="R62" s="89" t="s">
        <v>193</v>
      </c>
      <c r="S62" s="90" t="s">
        <v>194</v>
      </c>
      <c r="T62" s="90"/>
      <c r="U62" s="90"/>
      <c r="V62" s="91"/>
      <c r="W62" s="92"/>
      <c r="X62" s="92"/>
      <c r="Y62" s="92"/>
      <c r="Z62" s="92"/>
      <c r="AA62" s="92">
        <f t="shared" si="7"/>
        <v>0</v>
      </c>
    </row>
    <row r="63" spans="1:27" s="93" customFormat="1" ht="15" thickBot="1">
      <c r="A63" s="8" t="s">
        <v>198</v>
      </c>
      <c r="B63" s="87"/>
      <c r="C63" s="88"/>
      <c r="D63" s="89" t="s">
        <v>196</v>
      </c>
      <c r="E63" s="90" t="s">
        <v>197</v>
      </c>
      <c r="F63" s="94"/>
      <c r="G63" s="90"/>
      <c r="H63" s="91"/>
      <c r="I63" s="92"/>
      <c r="J63" s="92"/>
      <c r="K63" s="92"/>
      <c r="L63" s="92"/>
      <c r="M63" s="92"/>
      <c r="N63" s="92"/>
      <c r="O63" s="8" t="s">
        <v>810</v>
      </c>
      <c r="P63" s="87"/>
      <c r="Q63" s="88"/>
      <c r="R63" s="89" t="s">
        <v>196</v>
      </c>
      <c r="S63" s="90" t="s">
        <v>197</v>
      </c>
      <c r="T63" s="94"/>
      <c r="U63" s="90"/>
      <c r="V63" s="91"/>
      <c r="W63" s="92"/>
      <c r="X63" s="92"/>
      <c r="Y63" s="92"/>
      <c r="Z63" s="92"/>
      <c r="AA63" s="92">
        <f t="shared" si="7"/>
        <v>0</v>
      </c>
    </row>
    <row r="64" spans="1:27" s="93" customFormat="1" ht="15" thickBot="1">
      <c r="A64" s="8" t="s">
        <v>201</v>
      </c>
      <c r="B64" s="87"/>
      <c r="C64" s="88"/>
      <c r="D64" s="89" t="s">
        <v>199</v>
      </c>
      <c r="E64" s="95" t="s">
        <v>200</v>
      </c>
      <c r="F64" s="96"/>
      <c r="G64" s="95"/>
      <c r="H64" s="97"/>
      <c r="I64" s="98"/>
      <c r="J64" s="98"/>
      <c r="K64" s="98"/>
      <c r="L64" s="98"/>
      <c r="M64" s="98"/>
      <c r="N64" s="98"/>
      <c r="O64" s="8" t="s">
        <v>817</v>
      </c>
      <c r="P64" s="87"/>
      <c r="Q64" s="88"/>
      <c r="R64" s="89" t="s">
        <v>199</v>
      </c>
      <c r="S64" s="95" t="s">
        <v>200</v>
      </c>
      <c r="T64" s="96"/>
      <c r="U64" s="95"/>
      <c r="V64" s="97"/>
      <c r="W64" s="98"/>
      <c r="X64" s="98"/>
      <c r="Y64" s="98"/>
      <c r="Z64" s="98"/>
      <c r="AA64" s="98">
        <f t="shared" si="7"/>
        <v>0</v>
      </c>
    </row>
    <row r="65" spans="1:27" s="93" customFormat="1" ht="15" thickBot="1">
      <c r="A65" s="8" t="s">
        <v>204</v>
      </c>
      <c r="B65" s="87"/>
      <c r="C65" s="88"/>
      <c r="D65" s="89" t="s">
        <v>202</v>
      </c>
      <c r="E65" s="90" t="s">
        <v>203</v>
      </c>
      <c r="F65" s="94"/>
      <c r="G65" s="90"/>
      <c r="H65" s="91"/>
      <c r="I65" s="92"/>
      <c r="J65" s="92"/>
      <c r="K65" s="92"/>
      <c r="L65" s="92"/>
      <c r="M65" s="92"/>
      <c r="N65" s="92"/>
      <c r="O65" s="8" t="s">
        <v>824</v>
      </c>
      <c r="P65" s="87"/>
      <c r="Q65" s="88"/>
      <c r="R65" s="89" t="s">
        <v>202</v>
      </c>
      <c r="S65" s="90" t="s">
        <v>203</v>
      </c>
      <c r="T65" s="94"/>
      <c r="U65" s="90"/>
      <c r="V65" s="91"/>
      <c r="W65" s="92"/>
      <c r="X65" s="92"/>
      <c r="Y65" s="92"/>
      <c r="Z65" s="92"/>
      <c r="AA65" s="92">
        <f t="shared" si="7"/>
        <v>0</v>
      </c>
    </row>
    <row r="66" spans="1:27" s="93" customFormat="1" ht="15" thickBot="1">
      <c r="A66" s="8" t="s">
        <v>207</v>
      </c>
      <c r="B66" s="87"/>
      <c r="C66" s="88"/>
      <c r="D66" s="89" t="s">
        <v>205</v>
      </c>
      <c r="E66" s="90" t="s">
        <v>206</v>
      </c>
      <c r="F66" s="94"/>
      <c r="G66" s="90"/>
      <c r="H66" s="91"/>
      <c r="I66" s="92"/>
      <c r="J66" s="92"/>
      <c r="K66" s="92"/>
      <c r="L66" s="92"/>
      <c r="M66" s="92"/>
      <c r="N66" s="92"/>
      <c r="O66" s="8" t="s">
        <v>831</v>
      </c>
      <c r="P66" s="87"/>
      <c r="Q66" s="88"/>
      <c r="R66" s="89" t="s">
        <v>205</v>
      </c>
      <c r="S66" s="90" t="s">
        <v>206</v>
      </c>
      <c r="T66" s="94"/>
      <c r="U66" s="90"/>
      <c r="V66" s="91"/>
      <c r="W66" s="92"/>
      <c r="X66" s="92"/>
      <c r="Y66" s="92"/>
      <c r="Z66" s="92"/>
      <c r="AA66" s="92">
        <f t="shared" si="7"/>
        <v>0</v>
      </c>
    </row>
    <row r="67" spans="1:27" s="73" customFormat="1" ht="16.5" thickBot="1">
      <c r="A67" s="8" t="s">
        <v>209</v>
      </c>
      <c r="B67" s="70" t="s">
        <v>121</v>
      </c>
      <c r="C67" s="71" t="s">
        <v>208</v>
      </c>
      <c r="D67" s="99"/>
      <c r="E67" s="99"/>
      <c r="F67" s="71"/>
      <c r="G67" s="71"/>
      <c r="H67" s="71"/>
      <c r="I67" s="72">
        <f aca="true" t="shared" si="9" ref="I67:N67">SUM(I68:I70)</f>
        <v>32970</v>
      </c>
      <c r="J67" s="72">
        <f t="shared" si="9"/>
        <v>0</v>
      </c>
      <c r="K67" s="72">
        <f t="shared" si="9"/>
        <v>0</v>
      </c>
      <c r="L67" s="72">
        <f t="shared" si="9"/>
        <v>0</v>
      </c>
      <c r="M67" s="72">
        <f t="shared" si="9"/>
        <v>0</v>
      </c>
      <c r="N67" s="72">
        <f t="shared" si="9"/>
        <v>0</v>
      </c>
      <c r="O67" s="8" t="s">
        <v>838</v>
      </c>
      <c r="P67" s="70" t="s">
        <v>121</v>
      </c>
      <c r="Q67" s="71" t="s">
        <v>208</v>
      </c>
      <c r="R67" s="99"/>
      <c r="S67" s="99"/>
      <c r="T67" s="71"/>
      <c r="U67" s="71"/>
      <c r="V67" s="71"/>
      <c r="W67" s="72">
        <f>SUM(W68:W70)</f>
        <v>0</v>
      </c>
      <c r="X67" s="72">
        <f>SUM(X68:X70)</f>
        <v>0</v>
      </c>
      <c r="Y67" s="72">
        <f>SUM(Y68:Y70)</f>
        <v>0</v>
      </c>
      <c r="Z67" s="72">
        <f>SUM(Z68:Z70)</f>
        <v>0</v>
      </c>
      <c r="AA67" s="168">
        <f t="shared" si="7"/>
        <v>32970</v>
      </c>
    </row>
    <row r="68" spans="1:27" s="73" customFormat="1" ht="16.5" thickBot="1">
      <c r="A68" s="8" t="s">
        <v>211</v>
      </c>
      <c r="B68" s="74"/>
      <c r="C68" s="75" t="s">
        <v>124</v>
      </c>
      <c r="D68" s="76" t="s">
        <v>210</v>
      </c>
      <c r="E68" s="76"/>
      <c r="F68" s="76"/>
      <c r="G68" s="76"/>
      <c r="H68" s="77"/>
      <c r="I68" s="78">
        <f>'[2]3. melléklet'!I68+'[2]Javaslat_I'!N100</f>
        <v>32970</v>
      </c>
      <c r="J68" s="78"/>
      <c r="K68" s="78"/>
      <c r="L68" s="78"/>
      <c r="M68" s="78"/>
      <c r="N68" s="78"/>
      <c r="O68" s="8" t="s">
        <v>845</v>
      </c>
      <c r="P68" s="74"/>
      <c r="Q68" s="75" t="s">
        <v>124</v>
      </c>
      <c r="R68" s="76" t="s">
        <v>210</v>
      </c>
      <c r="S68" s="76"/>
      <c r="T68" s="76"/>
      <c r="U68" s="76"/>
      <c r="V68" s="77"/>
      <c r="W68" s="78"/>
      <c r="X68" s="78"/>
      <c r="Y68" s="78"/>
      <c r="Z68" s="78"/>
      <c r="AA68" s="169">
        <f t="shared" si="7"/>
        <v>32970</v>
      </c>
    </row>
    <row r="69" spans="1:27" s="73" customFormat="1" ht="16.5" thickBot="1">
      <c r="A69" s="8" t="s">
        <v>213</v>
      </c>
      <c r="B69" s="74"/>
      <c r="C69" s="75" t="s">
        <v>133</v>
      </c>
      <c r="D69" s="79" t="s">
        <v>212</v>
      </c>
      <c r="E69" s="79"/>
      <c r="F69" s="79"/>
      <c r="G69" s="79"/>
      <c r="H69" s="81"/>
      <c r="I69" s="82"/>
      <c r="J69" s="82"/>
      <c r="K69" s="82"/>
      <c r="L69" s="82"/>
      <c r="M69" s="82"/>
      <c r="N69" s="82"/>
      <c r="O69" s="8" t="s">
        <v>852</v>
      </c>
      <c r="P69" s="74"/>
      <c r="Q69" s="75" t="s">
        <v>133</v>
      </c>
      <c r="R69" s="79" t="s">
        <v>212</v>
      </c>
      <c r="S69" s="79"/>
      <c r="T69" s="79"/>
      <c r="U69" s="79"/>
      <c r="V69" s="81"/>
      <c r="W69" s="82"/>
      <c r="X69" s="82"/>
      <c r="Y69" s="82"/>
      <c r="Z69" s="82"/>
      <c r="AA69" s="170">
        <f t="shared" si="7"/>
        <v>0</v>
      </c>
    </row>
    <row r="70" spans="1:27" s="73" customFormat="1" ht="16.5" thickBot="1">
      <c r="A70" s="8" t="s">
        <v>215</v>
      </c>
      <c r="B70" s="74"/>
      <c r="C70" s="75" t="s">
        <v>141</v>
      </c>
      <c r="D70" s="79" t="s">
        <v>214</v>
      </c>
      <c r="E70" s="80"/>
      <c r="F70" s="79"/>
      <c r="G70" s="79"/>
      <c r="H70" s="81"/>
      <c r="I70" s="82">
        <f aca="true" t="shared" si="10" ref="I70:N70">SUM(I71:I74)</f>
        <v>0</v>
      </c>
      <c r="J70" s="82">
        <f t="shared" si="10"/>
        <v>0</v>
      </c>
      <c r="K70" s="82">
        <f t="shared" si="10"/>
        <v>0</v>
      </c>
      <c r="L70" s="82">
        <f t="shared" si="10"/>
        <v>0</v>
      </c>
      <c r="M70" s="82">
        <f t="shared" si="10"/>
        <v>0</v>
      </c>
      <c r="N70" s="82">
        <f t="shared" si="10"/>
        <v>0</v>
      </c>
      <c r="O70" s="8" t="s">
        <v>859</v>
      </c>
      <c r="P70" s="74"/>
      <c r="Q70" s="75" t="s">
        <v>141</v>
      </c>
      <c r="R70" s="79" t="s">
        <v>214</v>
      </c>
      <c r="S70" s="80"/>
      <c r="T70" s="79"/>
      <c r="U70" s="79"/>
      <c r="V70" s="81"/>
      <c r="W70" s="82">
        <f>SUM(W71:W74)</f>
        <v>0</v>
      </c>
      <c r="X70" s="82">
        <f>SUM(X71:X74)</f>
        <v>0</v>
      </c>
      <c r="Y70" s="82">
        <f>SUM(Y71:Y74)</f>
        <v>0</v>
      </c>
      <c r="Z70" s="82">
        <f>SUM(Z71:Z74)</f>
        <v>0</v>
      </c>
      <c r="AA70" s="170">
        <f t="shared" si="7"/>
        <v>0</v>
      </c>
    </row>
    <row r="71" spans="1:27" s="93" customFormat="1" ht="15" thickBot="1">
      <c r="A71" s="8" t="s">
        <v>218</v>
      </c>
      <c r="B71" s="87"/>
      <c r="C71" s="100"/>
      <c r="D71" s="89" t="s">
        <v>216</v>
      </c>
      <c r="E71" s="90" t="s">
        <v>217</v>
      </c>
      <c r="F71" s="90"/>
      <c r="G71" s="90"/>
      <c r="H71" s="91"/>
      <c r="I71" s="92"/>
      <c r="J71" s="92"/>
      <c r="K71" s="92"/>
      <c r="L71" s="92"/>
      <c r="M71" s="92"/>
      <c r="N71" s="92"/>
      <c r="O71" s="8" t="s">
        <v>866</v>
      </c>
      <c r="P71" s="87"/>
      <c r="Q71" s="100"/>
      <c r="R71" s="89" t="s">
        <v>216</v>
      </c>
      <c r="S71" s="90" t="s">
        <v>217</v>
      </c>
      <c r="T71" s="90"/>
      <c r="U71" s="90"/>
      <c r="V71" s="91"/>
      <c r="W71" s="92"/>
      <c r="X71" s="92"/>
      <c r="Y71" s="92"/>
      <c r="Z71" s="92"/>
      <c r="AA71" s="92">
        <f t="shared" si="7"/>
        <v>0</v>
      </c>
    </row>
    <row r="72" spans="1:27" s="93" customFormat="1" ht="15" thickBot="1">
      <c r="A72" s="8" t="s">
        <v>221</v>
      </c>
      <c r="B72" s="87"/>
      <c r="C72" s="100"/>
      <c r="D72" s="89" t="s">
        <v>219</v>
      </c>
      <c r="E72" s="90" t="s">
        <v>220</v>
      </c>
      <c r="F72" s="90"/>
      <c r="G72" s="90"/>
      <c r="H72" s="91"/>
      <c r="I72" s="92"/>
      <c r="J72" s="92"/>
      <c r="K72" s="92"/>
      <c r="L72" s="92"/>
      <c r="M72" s="92"/>
      <c r="N72" s="92"/>
      <c r="O72" s="8" t="s">
        <v>873</v>
      </c>
      <c r="P72" s="87"/>
      <c r="Q72" s="100"/>
      <c r="R72" s="89" t="s">
        <v>219</v>
      </c>
      <c r="S72" s="90" t="s">
        <v>220</v>
      </c>
      <c r="T72" s="90"/>
      <c r="U72" s="90"/>
      <c r="V72" s="91"/>
      <c r="W72" s="92"/>
      <c r="X72" s="92"/>
      <c r="Y72" s="92"/>
      <c r="Z72" s="92"/>
      <c r="AA72" s="92">
        <f t="shared" si="7"/>
        <v>0</v>
      </c>
    </row>
    <row r="73" spans="1:27" s="93" customFormat="1" ht="15" thickBot="1">
      <c r="A73" s="8" t="s">
        <v>224</v>
      </c>
      <c r="B73" s="87"/>
      <c r="C73" s="100"/>
      <c r="D73" s="89" t="s">
        <v>222</v>
      </c>
      <c r="E73" s="90" t="s">
        <v>223</v>
      </c>
      <c r="F73" s="94"/>
      <c r="G73" s="90"/>
      <c r="H73" s="91"/>
      <c r="I73" s="92"/>
      <c r="J73" s="92"/>
      <c r="K73" s="92"/>
      <c r="L73" s="92"/>
      <c r="M73" s="92"/>
      <c r="N73" s="92"/>
      <c r="O73" s="8" t="s">
        <v>880</v>
      </c>
      <c r="P73" s="87"/>
      <c r="Q73" s="100"/>
      <c r="R73" s="89" t="s">
        <v>222</v>
      </c>
      <c r="S73" s="90" t="s">
        <v>223</v>
      </c>
      <c r="T73" s="94"/>
      <c r="U73" s="90"/>
      <c r="V73" s="91"/>
      <c r="W73" s="92"/>
      <c r="X73" s="92"/>
      <c r="Y73" s="92"/>
      <c r="Z73" s="92"/>
      <c r="AA73" s="92">
        <f t="shared" si="7"/>
        <v>0</v>
      </c>
    </row>
    <row r="74" spans="1:27" s="93" customFormat="1" ht="15" thickBot="1">
      <c r="A74" s="8" t="s">
        <v>227</v>
      </c>
      <c r="B74" s="87"/>
      <c r="C74" s="100"/>
      <c r="D74" s="89" t="s">
        <v>225</v>
      </c>
      <c r="E74" s="90" t="s">
        <v>226</v>
      </c>
      <c r="F74" s="94"/>
      <c r="G74" s="90"/>
      <c r="H74" s="91"/>
      <c r="I74" s="98"/>
      <c r="J74" s="98"/>
      <c r="K74" s="98"/>
      <c r="L74" s="98"/>
      <c r="M74" s="98"/>
      <c r="N74" s="98"/>
      <c r="O74" s="8" t="s">
        <v>887</v>
      </c>
      <c r="P74" s="87"/>
      <c r="Q74" s="100"/>
      <c r="R74" s="89" t="s">
        <v>225</v>
      </c>
      <c r="S74" s="90" t="s">
        <v>226</v>
      </c>
      <c r="T74" s="94"/>
      <c r="U74" s="90"/>
      <c r="V74" s="91"/>
      <c r="W74" s="98"/>
      <c r="X74" s="98"/>
      <c r="Y74" s="98"/>
      <c r="Z74" s="98"/>
      <c r="AA74" s="98">
        <f t="shared" si="7"/>
        <v>0</v>
      </c>
    </row>
    <row r="75" spans="1:27" s="104" customFormat="1" ht="30" customHeight="1" thickBot="1">
      <c r="A75" s="8" t="s">
        <v>229</v>
      </c>
      <c r="B75" s="101" t="s">
        <v>960</v>
      </c>
      <c r="C75" s="102"/>
      <c r="D75" s="103"/>
      <c r="E75" s="103"/>
      <c r="F75" s="103"/>
      <c r="G75" s="103"/>
      <c r="H75" s="103"/>
      <c r="I75" s="57">
        <f aca="true" t="shared" si="11" ref="I75:N75">SUM(I55,I67)</f>
        <v>434747</v>
      </c>
      <c r="J75" s="57">
        <f t="shared" si="11"/>
        <v>5000</v>
      </c>
      <c r="K75" s="57">
        <f t="shared" si="11"/>
        <v>0</v>
      </c>
      <c r="L75" s="57">
        <f t="shared" si="11"/>
        <v>0</v>
      </c>
      <c r="M75" s="57">
        <f t="shared" si="11"/>
        <v>2261</v>
      </c>
      <c r="N75" s="57">
        <f t="shared" si="11"/>
        <v>0</v>
      </c>
      <c r="O75" s="8" t="s">
        <v>894</v>
      </c>
      <c r="P75" s="101" t="s">
        <v>960</v>
      </c>
      <c r="Q75" s="102"/>
      <c r="R75" s="103"/>
      <c r="S75" s="103"/>
      <c r="T75" s="103"/>
      <c r="U75" s="103"/>
      <c r="V75" s="103"/>
      <c r="W75" s="57">
        <f>SUM(W55,W67)</f>
        <v>227</v>
      </c>
      <c r="X75" s="57">
        <f>SUM(X55,X67)</f>
        <v>1110</v>
      </c>
      <c r="Y75" s="57">
        <f>SUM(Y55,Y67)</f>
        <v>3900</v>
      </c>
      <c r="Z75" s="57">
        <f>SUM(Z55,Z67)</f>
        <v>0</v>
      </c>
      <c r="AA75" s="167">
        <f t="shared" si="7"/>
        <v>447245</v>
      </c>
    </row>
    <row r="76" spans="1:27" s="73" customFormat="1" ht="16.5" thickBot="1">
      <c r="A76" s="8" t="s">
        <v>231</v>
      </c>
      <c r="B76" s="70" t="s">
        <v>152</v>
      </c>
      <c r="C76" s="71" t="s">
        <v>230</v>
      </c>
      <c r="D76" s="71"/>
      <c r="E76" s="71"/>
      <c r="F76" s="71"/>
      <c r="G76" s="71"/>
      <c r="H76" s="71"/>
      <c r="I76" s="72">
        <f aca="true" t="shared" si="12" ref="I76:N76">SUM(I77:I79)</f>
        <v>0</v>
      </c>
      <c r="J76" s="72">
        <f t="shared" si="12"/>
        <v>0</v>
      </c>
      <c r="K76" s="72">
        <f t="shared" si="12"/>
        <v>0</v>
      </c>
      <c r="L76" s="72">
        <f t="shared" si="12"/>
        <v>0</v>
      </c>
      <c r="M76" s="72">
        <f t="shared" si="12"/>
        <v>0</v>
      </c>
      <c r="N76" s="72">
        <f t="shared" si="12"/>
        <v>0</v>
      </c>
      <c r="O76" s="8" t="s">
        <v>902</v>
      </c>
      <c r="P76" s="70" t="s">
        <v>152</v>
      </c>
      <c r="Q76" s="71" t="s">
        <v>230</v>
      </c>
      <c r="R76" s="71"/>
      <c r="S76" s="71"/>
      <c r="T76" s="71"/>
      <c r="U76" s="71"/>
      <c r="V76" s="71"/>
      <c r="W76" s="72">
        <f>SUM(W77:W79)</f>
        <v>0</v>
      </c>
      <c r="X76" s="72">
        <f>SUM(X77:X79)</f>
        <v>0</v>
      </c>
      <c r="Y76" s="72">
        <f>SUM(Y77:Y79)</f>
        <v>0</v>
      </c>
      <c r="Z76" s="72">
        <f>SUM(Z77:Z79)</f>
        <v>0</v>
      </c>
      <c r="AA76" s="168">
        <f t="shared" si="7"/>
        <v>0</v>
      </c>
    </row>
    <row r="77" spans="1:27" s="73" customFormat="1" ht="16.5" thickBot="1">
      <c r="A77" s="8" t="s">
        <v>233</v>
      </c>
      <c r="B77" s="74"/>
      <c r="C77" s="105" t="s">
        <v>155</v>
      </c>
      <c r="D77" s="106" t="s">
        <v>961</v>
      </c>
      <c r="E77" s="106"/>
      <c r="F77" s="106"/>
      <c r="G77" s="106"/>
      <c r="H77" s="107"/>
      <c r="I77" s="108"/>
      <c r="J77" s="108"/>
      <c r="K77" s="108"/>
      <c r="L77" s="108"/>
      <c r="M77" s="108"/>
      <c r="N77" s="108"/>
      <c r="O77" s="8" t="s">
        <v>909</v>
      </c>
      <c r="P77" s="74"/>
      <c r="Q77" s="105" t="s">
        <v>155</v>
      </c>
      <c r="R77" s="106" t="s">
        <v>232</v>
      </c>
      <c r="S77" s="106"/>
      <c r="T77" s="106"/>
      <c r="U77" s="106"/>
      <c r="V77" s="107"/>
      <c r="W77" s="108"/>
      <c r="X77" s="108"/>
      <c r="Y77" s="108"/>
      <c r="Z77" s="108"/>
      <c r="AA77" s="172">
        <f t="shared" si="7"/>
        <v>0</v>
      </c>
    </row>
    <row r="78" spans="1:27" s="73" customFormat="1" ht="16.5" thickBot="1">
      <c r="A78" s="8" t="s">
        <v>235</v>
      </c>
      <c r="B78" s="74"/>
      <c r="C78" s="105" t="s">
        <v>160</v>
      </c>
      <c r="D78" s="106" t="s">
        <v>234</v>
      </c>
      <c r="E78" s="106"/>
      <c r="F78" s="106"/>
      <c r="G78" s="106"/>
      <c r="H78" s="107"/>
      <c r="I78" s="108"/>
      <c r="J78" s="108"/>
      <c r="K78" s="108"/>
      <c r="L78" s="108"/>
      <c r="M78" s="108"/>
      <c r="N78" s="108"/>
      <c r="O78" s="8" t="s">
        <v>916</v>
      </c>
      <c r="P78" s="74"/>
      <c r="Q78" s="105" t="s">
        <v>160</v>
      </c>
      <c r="R78" s="106" t="s">
        <v>234</v>
      </c>
      <c r="S78" s="106"/>
      <c r="T78" s="106"/>
      <c r="U78" s="106"/>
      <c r="V78" s="107"/>
      <c r="W78" s="108"/>
      <c r="X78" s="108"/>
      <c r="Y78" s="108"/>
      <c r="Z78" s="108"/>
      <c r="AA78" s="172">
        <f t="shared" si="7"/>
        <v>0</v>
      </c>
    </row>
    <row r="79" spans="1:27" s="17" customFormat="1" ht="15" customHeight="1" thickBot="1">
      <c r="A79" s="8" t="s">
        <v>238</v>
      </c>
      <c r="B79" s="109"/>
      <c r="C79" s="110" t="s">
        <v>236</v>
      </c>
      <c r="D79" s="111" t="s">
        <v>237</v>
      </c>
      <c r="E79" s="112"/>
      <c r="F79" s="112"/>
      <c r="G79" s="112"/>
      <c r="H79" s="112"/>
      <c r="I79" s="113"/>
      <c r="J79" s="155"/>
      <c r="K79" s="155"/>
      <c r="L79" s="155"/>
      <c r="M79" s="155"/>
      <c r="N79" s="155"/>
      <c r="O79" s="8" t="s">
        <v>923</v>
      </c>
      <c r="P79" s="109"/>
      <c r="Q79" s="110" t="s">
        <v>236</v>
      </c>
      <c r="R79" s="111" t="s">
        <v>237</v>
      </c>
      <c r="S79" s="112"/>
      <c r="T79" s="112"/>
      <c r="U79" s="112"/>
      <c r="V79" s="156"/>
      <c r="W79" s="155"/>
      <c r="X79" s="155"/>
      <c r="Y79" s="155"/>
      <c r="Z79" s="155"/>
      <c r="AA79" s="173">
        <f t="shared" si="7"/>
        <v>0</v>
      </c>
    </row>
    <row r="80" spans="1:27" s="73" customFormat="1" ht="16.5" thickBot="1">
      <c r="A80" s="8" t="s">
        <v>239</v>
      </c>
      <c r="B80" s="70"/>
      <c r="C80" s="71"/>
      <c r="D80" s="99"/>
      <c r="E80" s="99"/>
      <c r="F80" s="71"/>
      <c r="G80" s="71"/>
      <c r="H80" s="115"/>
      <c r="I80" s="72"/>
      <c r="J80" s="72"/>
      <c r="K80" s="72"/>
      <c r="L80" s="72"/>
      <c r="M80" s="72"/>
      <c r="N80" s="72"/>
      <c r="O80" s="8" t="s">
        <v>930</v>
      </c>
      <c r="P80" s="70"/>
      <c r="Q80" s="71"/>
      <c r="R80" s="99"/>
      <c r="S80" s="99"/>
      <c r="T80" s="71"/>
      <c r="U80" s="71"/>
      <c r="V80" s="115"/>
      <c r="W80" s="72"/>
      <c r="X80" s="72"/>
      <c r="Y80" s="72"/>
      <c r="Z80" s="72"/>
      <c r="AA80" s="168">
        <f t="shared" si="7"/>
        <v>0</v>
      </c>
    </row>
    <row r="81" spans="1:27" s="104" customFormat="1" ht="30" customHeight="1" thickBot="1">
      <c r="A81" s="8" t="s">
        <v>241</v>
      </c>
      <c r="B81" s="116" t="s">
        <v>962</v>
      </c>
      <c r="C81" s="117"/>
      <c r="D81" s="118"/>
      <c r="E81" s="118"/>
      <c r="F81" s="118"/>
      <c r="G81" s="118"/>
      <c r="H81" s="118"/>
      <c r="I81" s="119">
        <f aca="true" t="shared" si="13" ref="I81:N81">SUM(I75,I76,I80)</f>
        <v>434747</v>
      </c>
      <c r="J81" s="119">
        <f t="shared" si="13"/>
        <v>5000</v>
      </c>
      <c r="K81" s="119">
        <f t="shared" si="13"/>
        <v>0</v>
      </c>
      <c r="L81" s="119">
        <f t="shared" si="13"/>
        <v>0</v>
      </c>
      <c r="M81" s="119">
        <f t="shared" si="13"/>
        <v>2261</v>
      </c>
      <c r="N81" s="119">
        <f t="shared" si="13"/>
        <v>0</v>
      </c>
      <c r="O81" s="8" t="s">
        <v>937</v>
      </c>
      <c r="P81" s="116" t="s">
        <v>962</v>
      </c>
      <c r="Q81" s="117"/>
      <c r="R81" s="118"/>
      <c r="S81" s="118"/>
      <c r="T81" s="118"/>
      <c r="U81" s="118"/>
      <c r="V81" s="118"/>
      <c r="W81" s="119">
        <f>SUM(W75,W76,W80)</f>
        <v>227</v>
      </c>
      <c r="X81" s="119">
        <f>SUM(X75,X76,X80)</f>
        <v>1110</v>
      </c>
      <c r="Y81" s="119">
        <f>SUM(Y75,Y76,Y80)</f>
        <v>3900</v>
      </c>
      <c r="Z81" s="119">
        <f>SUM(Z75,Z76,Z80)</f>
        <v>0</v>
      </c>
      <c r="AA81" s="174">
        <f t="shared" si="7"/>
        <v>447245</v>
      </c>
    </row>
  </sheetData>
  <sheetProtection/>
  <mergeCells count="16">
    <mergeCell ref="E4:H4"/>
    <mergeCell ref="S4:V4"/>
    <mergeCell ref="B5:N5"/>
    <mergeCell ref="P5:AA5"/>
    <mergeCell ref="B6:H6"/>
    <mergeCell ref="P6:V6"/>
    <mergeCell ref="B52:H52"/>
    <mergeCell ref="P52:V52"/>
    <mergeCell ref="B54:H54"/>
    <mergeCell ref="P54:V54"/>
    <mergeCell ref="E9:H9"/>
    <mergeCell ref="S9:V9"/>
    <mergeCell ref="B43:H43"/>
    <mergeCell ref="P43:V43"/>
    <mergeCell ref="C44:H44"/>
    <mergeCell ref="Q44:V44"/>
  </mergeCells>
  <printOptions horizontalCentered="1"/>
  <pageMargins left="0.7086614173228347" right="0.7086614173228347" top="0.7480314960629921" bottom="0.7480314960629921" header="0.31496062992125984" footer="0.31496062992125984"/>
  <pageSetup horizontalDpi="600" verticalDpi="600" orientation="portrait" paperSize="8" scale="50" r:id="rId1"/>
  <headerFooter>
    <oddFooter>&amp;L&amp;D&amp;C&amp;P</oddFooter>
  </headerFooter>
  <colBreaks count="1" manualBreakCount="1">
    <brk id="14" max="100" man="1"/>
  </colBreaks>
</worksheet>
</file>

<file path=xl/worksheets/sheet6.xml><?xml version="1.0" encoding="utf-8"?>
<worksheet xmlns="http://schemas.openxmlformats.org/spreadsheetml/2006/main" xmlns:r="http://schemas.openxmlformats.org/officeDocument/2006/relationships">
  <dimension ref="A1:X81"/>
  <sheetViews>
    <sheetView view="pageBreakPreview" zoomScaleSheetLayoutView="100" zoomScalePageLayoutView="0" workbookViewId="0" topLeftCell="A40">
      <selection activeCell="T2" sqref="T2"/>
    </sheetView>
  </sheetViews>
  <sheetFormatPr defaultColWidth="9.140625" defaultRowHeight="15"/>
  <cols>
    <col min="1" max="1" width="4.421875" style="5" customWidth="1"/>
    <col min="2" max="2" width="4.140625" style="6" customWidth="1"/>
    <col min="3" max="3" width="5.7109375" style="6" customWidth="1"/>
    <col min="4" max="5" width="8.7109375" style="6" customWidth="1"/>
    <col min="6" max="7" width="10.7109375" style="6" customWidth="1"/>
    <col min="8" max="8" width="70.57421875" style="6" customWidth="1"/>
    <col min="9" max="19" width="13.7109375" style="6" customWidth="1"/>
    <col min="20" max="20" width="13.7109375" style="175" customWidth="1"/>
    <col min="21" max="16384" width="9.140625" style="6" customWidth="1"/>
  </cols>
  <sheetData>
    <row r="1" ht="15" customHeight="1">
      <c r="T1" s="7" t="s">
        <v>1248</v>
      </c>
    </row>
    <row r="2" ht="15" customHeight="1"/>
    <row r="3" ht="15" customHeight="1" thickBot="1">
      <c r="T3" s="7" t="s">
        <v>27</v>
      </c>
    </row>
    <row r="4" spans="1:20" s="10" customFormat="1" ht="15" customHeight="1" thickBot="1">
      <c r="A4" s="8"/>
      <c r="B4" s="9" t="s">
        <v>28</v>
      </c>
      <c r="C4" s="9" t="s">
        <v>29</v>
      </c>
      <c r="D4" s="9" t="s">
        <v>30</v>
      </c>
      <c r="E4" s="354" t="s">
        <v>31</v>
      </c>
      <c r="F4" s="355"/>
      <c r="G4" s="355"/>
      <c r="H4" s="356"/>
      <c r="I4" s="9" t="s">
        <v>32</v>
      </c>
      <c r="J4" s="9" t="s">
        <v>33</v>
      </c>
      <c r="K4" s="9" t="s">
        <v>34</v>
      </c>
      <c r="L4" s="9" t="s">
        <v>35</v>
      </c>
      <c r="M4" s="9" t="s">
        <v>277</v>
      </c>
      <c r="N4" s="9" t="s">
        <v>278</v>
      </c>
      <c r="O4" s="9" t="s">
        <v>279</v>
      </c>
      <c r="P4" s="9" t="s">
        <v>280</v>
      </c>
      <c r="Q4" s="9" t="s">
        <v>281</v>
      </c>
      <c r="R4" s="9" t="s">
        <v>282</v>
      </c>
      <c r="S4" s="9" t="s">
        <v>283</v>
      </c>
      <c r="T4" s="9" t="s">
        <v>284</v>
      </c>
    </row>
    <row r="5" spans="1:24" ht="42" customHeight="1" thickBot="1">
      <c r="A5" s="8" t="s">
        <v>36</v>
      </c>
      <c r="B5" s="374" t="s">
        <v>963</v>
      </c>
      <c r="C5" s="375"/>
      <c r="D5" s="375"/>
      <c r="E5" s="375"/>
      <c r="F5" s="375"/>
      <c r="G5" s="375"/>
      <c r="H5" s="375"/>
      <c r="I5" s="375"/>
      <c r="J5" s="375"/>
      <c r="K5" s="375"/>
      <c r="L5" s="375"/>
      <c r="M5" s="375"/>
      <c r="N5" s="375"/>
      <c r="O5" s="375"/>
      <c r="P5" s="375"/>
      <c r="Q5" s="375"/>
      <c r="R5" s="375"/>
      <c r="S5" s="375"/>
      <c r="T5" s="376"/>
      <c r="U5" s="127"/>
      <c r="V5" s="127"/>
      <c r="W5" s="127"/>
      <c r="X5" s="127"/>
    </row>
    <row r="6" spans="1:20" ht="153.75" thickBot="1">
      <c r="A6" s="8" t="s">
        <v>38</v>
      </c>
      <c r="B6" s="353" t="s">
        <v>39</v>
      </c>
      <c r="C6" s="353"/>
      <c r="D6" s="353"/>
      <c r="E6" s="353"/>
      <c r="F6" s="353"/>
      <c r="G6" s="353"/>
      <c r="H6" s="353"/>
      <c r="I6" s="128" t="s">
        <v>377</v>
      </c>
      <c r="J6" s="128" t="s">
        <v>396</v>
      </c>
      <c r="K6" s="128" t="s">
        <v>413</v>
      </c>
      <c r="L6" s="128" t="s">
        <v>964</v>
      </c>
      <c r="M6" s="128" t="s">
        <v>965</v>
      </c>
      <c r="N6" s="128" t="s">
        <v>415</v>
      </c>
      <c r="O6" s="128" t="s">
        <v>966</v>
      </c>
      <c r="P6" s="128" t="s">
        <v>967</v>
      </c>
      <c r="Q6" s="128" t="s">
        <v>968</v>
      </c>
      <c r="R6" s="128" t="s">
        <v>430</v>
      </c>
      <c r="S6" s="128" t="s">
        <v>969</v>
      </c>
      <c r="T6" s="128" t="s">
        <v>970</v>
      </c>
    </row>
    <row r="7" spans="1:20" s="17" customFormat="1" ht="15" customHeight="1" thickBot="1">
      <c r="A7" s="8" t="s">
        <v>44</v>
      </c>
      <c r="B7" s="12" t="s">
        <v>45</v>
      </c>
      <c r="C7" s="13" t="s">
        <v>46</v>
      </c>
      <c r="D7" s="14"/>
      <c r="E7" s="14"/>
      <c r="F7" s="14"/>
      <c r="G7" s="14"/>
      <c r="H7" s="14"/>
      <c r="I7" s="15">
        <f aca="true" t="shared" si="0" ref="I7:S7">SUM(I8,I12,I30,I20)</f>
        <v>0</v>
      </c>
      <c r="J7" s="130">
        <f t="shared" si="0"/>
        <v>0</v>
      </c>
      <c r="K7" s="130"/>
      <c r="L7" s="130">
        <f t="shared" si="0"/>
        <v>24404</v>
      </c>
      <c r="M7" s="130">
        <f t="shared" si="0"/>
        <v>560</v>
      </c>
      <c r="N7" s="130">
        <f t="shared" si="0"/>
        <v>3920</v>
      </c>
      <c r="O7" s="130">
        <f t="shared" si="0"/>
        <v>86812</v>
      </c>
      <c r="P7" s="130">
        <f t="shared" si="0"/>
        <v>1928</v>
      </c>
      <c r="Q7" s="130">
        <f>SUM(Q8,Q12,Q30,Q20)</f>
        <v>0</v>
      </c>
      <c r="R7" s="130">
        <f>SUM(R8,R12,R30,R20)</f>
        <v>43941</v>
      </c>
      <c r="S7" s="130">
        <f t="shared" si="0"/>
        <v>33573</v>
      </c>
      <c r="T7" s="176">
        <f>SUM(I7:S7)</f>
        <v>195138</v>
      </c>
    </row>
    <row r="8" spans="1:20" s="17" customFormat="1" ht="15" customHeight="1" thickBot="1">
      <c r="A8" s="8" t="s">
        <v>47</v>
      </c>
      <c r="B8" s="18"/>
      <c r="C8" s="19" t="s">
        <v>48</v>
      </c>
      <c r="D8" s="20" t="s">
        <v>49</v>
      </c>
      <c r="E8" s="21"/>
      <c r="F8" s="21"/>
      <c r="G8" s="21"/>
      <c r="H8" s="21"/>
      <c r="I8" s="22">
        <f aca="true" t="shared" si="1" ref="I8:S8">SUM(I9:I11)</f>
        <v>0</v>
      </c>
      <c r="J8" s="22">
        <f t="shared" si="1"/>
        <v>0</v>
      </c>
      <c r="K8" s="22"/>
      <c r="L8" s="22">
        <f t="shared" si="1"/>
        <v>0</v>
      </c>
      <c r="M8" s="22">
        <f t="shared" si="1"/>
        <v>0</v>
      </c>
      <c r="N8" s="22">
        <f t="shared" si="1"/>
        <v>0</v>
      </c>
      <c r="O8" s="22">
        <f t="shared" si="1"/>
        <v>0</v>
      </c>
      <c r="P8" s="22">
        <f t="shared" si="1"/>
        <v>0</v>
      </c>
      <c r="Q8" s="22">
        <f>SUM(Q9:Q11)</f>
        <v>0</v>
      </c>
      <c r="R8" s="22">
        <f>SUM(R9:R11)</f>
        <v>0</v>
      </c>
      <c r="S8" s="22">
        <f t="shared" si="1"/>
        <v>0</v>
      </c>
      <c r="T8" s="177">
        <f aca="true" t="shared" si="2" ref="T8:T52">SUM(I8:S8)</f>
        <v>0</v>
      </c>
    </row>
    <row r="9" spans="1:20" s="29" customFormat="1" ht="15" customHeight="1" thickBot="1">
      <c r="A9" s="8" t="s">
        <v>50</v>
      </c>
      <c r="B9" s="24"/>
      <c r="C9" s="25"/>
      <c r="D9" s="26" t="s">
        <v>51</v>
      </c>
      <c r="E9" s="363" t="s">
        <v>52</v>
      </c>
      <c r="F9" s="363"/>
      <c r="G9" s="363"/>
      <c r="H9" s="364"/>
      <c r="I9" s="27"/>
      <c r="J9" s="134"/>
      <c r="K9" s="134"/>
      <c r="L9" s="134"/>
      <c r="M9" s="134"/>
      <c r="N9" s="134"/>
      <c r="O9" s="134"/>
      <c r="P9" s="134"/>
      <c r="Q9" s="134"/>
      <c r="R9" s="134"/>
      <c r="S9" s="134"/>
      <c r="T9" s="178">
        <f t="shared" si="2"/>
        <v>0</v>
      </c>
    </row>
    <row r="10" spans="1:20" s="29" customFormat="1" ht="15" customHeight="1" thickBot="1">
      <c r="A10" s="8" t="s">
        <v>53</v>
      </c>
      <c r="B10" s="24"/>
      <c r="C10" s="25"/>
      <c r="D10" s="30" t="s">
        <v>54</v>
      </c>
      <c r="E10" s="31" t="s">
        <v>55</v>
      </c>
      <c r="F10" s="32"/>
      <c r="G10" s="32"/>
      <c r="H10" s="32"/>
      <c r="I10" s="27"/>
      <c r="J10" s="134"/>
      <c r="K10" s="134"/>
      <c r="L10" s="134"/>
      <c r="M10" s="134"/>
      <c r="N10" s="134"/>
      <c r="O10" s="134"/>
      <c r="P10" s="134"/>
      <c r="Q10" s="134"/>
      <c r="R10" s="134"/>
      <c r="S10" s="134"/>
      <c r="T10" s="178">
        <f t="shared" si="2"/>
        <v>0</v>
      </c>
    </row>
    <row r="11" spans="1:20" s="29" customFormat="1" ht="15" customHeight="1" thickBot="1">
      <c r="A11" s="8" t="s">
        <v>56</v>
      </c>
      <c r="B11" s="24"/>
      <c r="C11" s="25"/>
      <c r="D11" s="26" t="s">
        <v>57</v>
      </c>
      <c r="E11" s="33" t="s">
        <v>58</v>
      </c>
      <c r="F11" s="34"/>
      <c r="G11" s="34"/>
      <c r="H11" s="33"/>
      <c r="I11" s="27"/>
      <c r="J11" s="134"/>
      <c r="K11" s="134"/>
      <c r="L11" s="134"/>
      <c r="M11" s="134"/>
      <c r="N11" s="134"/>
      <c r="O11" s="134"/>
      <c r="P11" s="134"/>
      <c r="Q11" s="134"/>
      <c r="R11" s="134"/>
      <c r="S11" s="134"/>
      <c r="T11" s="178">
        <f t="shared" si="2"/>
        <v>0</v>
      </c>
    </row>
    <row r="12" spans="1:20" s="17" customFormat="1" ht="15" customHeight="1" thickBot="1">
      <c r="A12" s="8" t="s">
        <v>59</v>
      </c>
      <c r="B12" s="18"/>
      <c r="C12" s="19" t="s">
        <v>60</v>
      </c>
      <c r="D12" s="35" t="s">
        <v>61</v>
      </c>
      <c r="E12" s="36"/>
      <c r="F12" s="36"/>
      <c r="G12" s="36"/>
      <c r="H12" s="36"/>
      <c r="I12" s="37">
        <f aca="true" t="shared" si="3" ref="I12:S12">SUM(I13:I19)</f>
        <v>0</v>
      </c>
      <c r="J12" s="37">
        <f t="shared" si="3"/>
        <v>0</v>
      </c>
      <c r="K12" s="37"/>
      <c r="L12" s="37">
        <f t="shared" si="3"/>
        <v>0</v>
      </c>
      <c r="M12" s="37">
        <f t="shared" si="3"/>
        <v>0</v>
      </c>
      <c r="N12" s="37">
        <f t="shared" si="3"/>
        <v>0</v>
      </c>
      <c r="O12" s="37">
        <f t="shared" si="3"/>
        <v>0</v>
      </c>
      <c r="P12" s="37">
        <f t="shared" si="3"/>
        <v>0</v>
      </c>
      <c r="Q12" s="37">
        <f>SUM(Q13:Q19)</f>
        <v>0</v>
      </c>
      <c r="R12" s="37">
        <f>SUM(R13:R19)</f>
        <v>0</v>
      </c>
      <c r="S12" s="37">
        <f t="shared" si="3"/>
        <v>0</v>
      </c>
      <c r="T12" s="179">
        <f t="shared" si="2"/>
        <v>0</v>
      </c>
    </row>
    <row r="13" spans="1:20" s="43" customFormat="1" ht="15" customHeight="1" thickBot="1">
      <c r="A13" s="8" t="s">
        <v>62</v>
      </c>
      <c r="B13" s="39"/>
      <c r="C13" s="40"/>
      <c r="D13" s="41" t="s">
        <v>63</v>
      </c>
      <c r="E13" s="33" t="s">
        <v>64</v>
      </c>
      <c r="F13" s="42"/>
      <c r="G13" s="42"/>
      <c r="H13" s="42"/>
      <c r="I13" s="27"/>
      <c r="J13" s="134"/>
      <c r="K13" s="134"/>
      <c r="L13" s="134"/>
      <c r="M13" s="134"/>
      <c r="N13" s="134"/>
      <c r="O13" s="134"/>
      <c r="P13" s="134"/>
      <c r="Q13" s="134"/>
      <c r="R13" s="134"/>
      <c r="S13" s="134"/>
      <c r="T13" s="178">
        <f t="shared" si="2"/>
        <v>0</v>
      </c>
    </row>
    <row r="14" spans="1:20" s="43" customFormat="1" ht="15" customHeight="1" thickBot="1">
      <c r="A14" s="8" t="s">
        <v>65</v>
      </c>
      <c r="B14" s="39"/>
      <c r="C14" s="40"/>
      <c r="D14" s="26" t="s">
        <v>66</v>
      </c>
      <c r="E14" s="33" t="s">
        <v>67</v>
      </c>
      <c r="F14" s="42"/>
      <c r="G14" s="42"/>
      <c r="H14" s="42"/>
      <c r="I14" s="27"/>
      <c r="J14" s="134"/>
      <c r="K14" s="134"/>
      <c r="L14" s="134"/>
      <c r="M14" s="134"/>
      <c r="N14" s="134"/>
      <c r="O14" s="134"/>
      <c r="P14" s="134"/>
      <c r="Q14" s="134"/>
      <c r="R14" s="134"/>
      <c r="S14" s="134"/>
      <c r="T14" s="178">
        <f t="shared" si="2"/>
        <v>0</v>
      </c>
    </row>
    <row r="15" spans="1:20" s="43" customFormat="1" ht="15" customHeight="1" thickBot="1">
      <c r="A15" s="8" t="s">
        <v>68</v>
      </c>
      <c r="B15" s="39"/>
      <c r="C15" s="40"/>
      <c r="D15" s="26" t="s">
        <v>69</v>
      </c>
      <c r="E15" s="33" t="s">
        <v>70</v>
      </c>
      <c r="F15" s="42"/>
      <c r="G15" s="42"/>
      <c r="H15" s="42"/>
      <c r="I15" s="27"/>
      <c r="J15" s="134"/>
      <c r="K15" s="134"/>
      <c r="L15" s="134"/>
      <c r="M15" s="134"/>
      <c r="N15" s="134"/>
      <c r="O15" s="134"/>
      <c r="P15" s="134"/>
      <c r="Q15" s="134"/>
      <c r="R15" s="134"/>
      <c r="S15" s="134"/>
      <c r="T15" s="178">
        <f t="shared" si="2"/>
        <v>0</v>
      </c>
    </row>
    <row r="16" spans="1:20" s="43" customFormat="1" ht="15" customHeight="1" thickBot="1">
      <c r="A16" s="8" t="s">
        <v>73</v>
      </c>
      <c r="B16" s="39"/>
      <c r="C16" s="40"/>
      <c r="D16" s="26" t="s">
        <v>71</v>
      </c>
      <c r="E16" s="33" t="s">
        <v>72</v>
      </c>
      <c r="F16" s="42"/>
      <c r="G16" s="42"/>
      <c r="H16" s="42"/>
      <c r="I16" s="27"/>
      <c r="J16" s="134"/>
      <c r="K16" s="134"/>
      <c r="L16" s="134"/>
      <c r="M16" s="134"/>
      <c r="N16" s="134"/>
      <c r="O16" s="134"/>
      <c r="P16" s="134"/>
      <c r="Q16" s="134"/>
      <c r="R16" s="134"/>
      <c r="S16" s="134"/>
      <c r="T16" s="178"/>
    </row>
    <row r="17" spans="1:20" s="43" customFormat="1" ht="15" customHeight="1" thickBot="1">
      <c r="A17" s="8" t="s">
        <v>76</v>
      </c>
      <c r="B17" s="39"/>
      <c r="C17" s="40"/>
      <c r="D17" s="26" t="s">
        <v>74</v>
      </c>
      <c r="E17" s="33" t="s">
        <v>75</v>
      </c>
      <c r="F17" s="42"/>
      <c r="G17" s="42"/>
      <c r="H17" s="42"/>
      <c r="I17" s="27"/>
      <c r="J17" s="134"/>
      <c r="K17" s="134"/>
      <c r="L17" s="134"/>
      <c r="M17" s="134"/>
      <c r="N17" s="134"/>
      <c r="O17" s="134"/>
      <c r="P17" s="134"/>
      <c r="Q17" s="134"/>
      <c r="R17" s="134"/>
      <c r="S17" s="134"/>
      <c r="T17" s="178">
        <f t="shared" si="2"/>
        <v>0</v>
      </c>
    </row>
    <row r="18" spans="1:20" s="43" customFormat="1" ht="15" customHeight="1" thickBot="1">
      <c r="A18" s="8" t="s">
        <v>79</v>
      </c>
      <c r="B18" s="39"/>
      <c r="C18" s="40"/>
      <c r="D18" s="26" t="s">
        <v>77</v>
      </c>
      <c r="E18" s="33" t="s">
        <v>78</v>
      </c>
      <c r="F18" s="42"/>
      <c r="G18" s="42"/>
      <c r="H18" s="42"/>
      <c r="I18" s="27"/>
      <c r="J18" s="134"/>
      <c r="K18" s="134"/>
      <c r="L18" s="134"/>
      <c r="M18" s="134"/>
      <c r="N18" s="134"/>
      <c r="O18" s="134"/>
      <c r="P18" s="134"/>
      <c r="Q18" s="134"/>
      <c r="R18" s="134"/>
      <c r="S18" s="134"/>
      <c r="T18" s="178">
        <f t="shared" si="2"/>
        <v>0</v>
      </c>
    </row>
    <row r="19" spans="1:20" s="43" customFormat="1" ht="15" customHeight="1" thickBot="1">
      <c r="A19" s="8" t="s">
        <v>82</v>
      </c>
      <c r="B19" s="39"/>
      <c r="C19" s="40"/>
      <c r="D19" s="44" t="s">
        <v>80</v>
      </c>
      <c r="E19" s="33" t="s">
        <v>81</v>
      </c>
      <c r="F19" s="42"/>
      <c r="G19" s="42"/>
      <c r="H19" s="42"/>
      <c r="I19" s="27"/>
      <c r="J19" s="134"/>
      <c r="K19" s="134"/>
      <c r="L19" s="134"/>
      <c r="M19" s="134"/>
      <c r="N19" s="134"/>
      <c r="O19" s="134"/>
      <c r="P19" s="134"/>
      <c r="Q19" s="134"/>
      <c r="R19" s="134"/>
      <c r="S19" s="134"/>
      <c r="T19" s="178">
        <f t="shared" si="2"/>
        <v>0</v>
      </c>
    </row>
    <row r="20" spans="1:20" s="17" customFormat="1" ht="15" customHeight="1" thickBot="1">
      <c r="A20" s="8" t="s">
        <v>84</v>
      </c>
      <c r="B20" s="18"/>
      <c r="C20" s="19" t="s">
        <v>83</v>
      </c>
      <c r="D20" s="35" t="s">
        <v>46</v>
      </c>
      <c r="E20" s="36"/>
      <c r="F20" s="36"/>
      <c r="G20" s="36"/>
      <c r="H20" s="36"/>
      <c r="I20" s="22">
        <f aca="true" t="shared" si="4" ref="I20:S20">SUM(I21:I29)</f>
        <v>0</v>
      </c>
      <c r="J20" s="137">
        <f t="shared" si="4"/>
        <v>0</v>
      </c>
      <c r="K20" s="137"/>
      <c r="L20" s="137">
        <f t="shared" si="4"/>
        <v>24404</v>
      </c>
      <c r="M20" s="137">
        <f t="shared" si="4"/>
        <v>560</v>
      </c>
      <c r="N20" s="137">
        <f t="shared" si="4"/>
        <v>3920</v>
      </c>
      <c r="O20" s="137">
        <f t="shared" si="4"/>
        <v>86812</v>
      </c>
      <c r="P20" s="137">
        <f t="shared" si="4"/>
        <v>1928</v>
      </c>
      <c r="Q20" s="137">
        <f>SUM(Q21:Q29)</f>
        <v>0</v>
      </c>
      <c r="R20" s="137">
        <f>SUM(R21:R29)</f>
        <v>43941</v>
      </c>
      <c r="S20" s="137">
        <f t="shared" si="4"/>
        <v>33573</v>
      </c>
      <c r="T20" s="179">
        <f t="shared" si="2"/>
        <v>195138</v>
      </c>
    </row>
    <row r="21" spans="1:20" s="29" customFormat="1" ht="15" customHeight="1" thickBot="1">
      <c r="A21" s="8" t="s">
        <v>87</v>
      </c>
      <c r="B21" s="24"/>
      <c r="C21" s="25"/>
      <c r="D21" s="30" t="s">
        <v>85</v>
      </c>
      <c r="E21" s="33" t="s">
        <v>86</v>
      </c>
      <c r="F21" s="33"/>
      <c r="G21" s="33"/>
      <c r="H21" s="45"/>
      <c r="I21" s="27"/>
      <c r="J21" s="134"/>
      <c r="K21" s="134"/>
      <c r="L21" s="134"/>
      <c r="M21" s="134"/>
      <c r="N21" s="134"/>
      <c r="O21" s="134"/>
      <c r="P21" s="134"/>
      <c r="Q21" s="134"/>
      <c r="R21" s="134"/>
      <c r="S21" s="134"/>
      <c r="T21" s="178">
        <f t="shared" si="2"/>
        <v>0</v>
      </c>
    </row>
    <row r="22" spans="1:20" s="29" customFormat="1" ht="15" customHeight="1" thickBot="1">
      <c r="A22" s="8" t="s">
        <v>90</v>
      </c>
      <c r="B22" s="24"/>
      <c r="C22" s="25"/>
      <c r="D22" s="30" t="s">
        <v>88</v>
      </c>
      <c r="E22" s="33" t="s">
        <v>89</v>
      </c>
      <c r="F22" s="33"/>
      <c r="G22" s="33"/>
      <c r="H22" s="45"/>
      <c r="I22" s="27"/>
      <c r="J22" s="134"/>
      <c r="K22" s="134"/>
      <c r="L22" s="134"/>
      <c r="M22" s="134"/>
      <c r="N22" s="134"/>
      <c r="O22" s="134"/>
      <c r="P22" s="134">
        <v>1518</v>
      </c>
      <c r="Q22" s="134"/>
      <c r="R22" s="134">
        <v>34599</v>
      </c>
      <c r="S22" s="134">
        <v>26435</v>
      </c>
      <c r="T22" s="178">
        <f t="shared" si="2"/>
        <v>62552</v>
      </c>
    </row>
    <row r="23" spans="1:20" s="29" customFormat="1" ht="15" customHeight="1" thickBot="1">
      <c r="A23" s="8" t="s">
        <v>93</v>
      </c>
      <c r="B23" s="24"/>
      <c r="C23" s="25"/>
      <c r="D23" s="30" t="s">
        <v>91</v>
      </c>
      <c r="E23" s="45" t="s">
        <v>92</v>
      </c>
      <c r="F23" s="45"/>
      <c r="G23" s="45"/>
      <c r="H23" s="45"/>
      <c r="I23" s="27"/>
      <c r="J23" s="134"/>
      <c r="K23" s="134"/>
      <c r="L23" s="134">
        <v>19216</v>
      </c>
      <c r="M23" s="134">
        <v>441</v>
      </c>
      <c r="N23" s="134">
        <v>3087</v>
      </c>
      <c r="O23" s="134"/>
      <c r="P23" s="134"/>
      <c r="Q23" s="134"/>
      <c r="R23" s="134"/>
      <c r="S23" s="134"/>
      <c r="T23" s="178">
        <f t="shared" si="2"/>
        <v>22744</v>
      </c>
    </row>
    <row r="24" spans="1:20" s="29" customFormat="1" ht="15" customHeight="1" thickBot="1">
      <c r="A24" s="8" t="s">
        <v>96</v>
      </c>
      <c r="B24" s="24"/>
      <c r="C24" s="25"/>
      <c r="D24" s="30" t="s">
        <v>94</v>
      </c>
      <c r="E24" s="45" t="s">
        <v>95</v>
      </c>
      <c r="F24" s="33"/>
      <c r="G24" s="33"/>
      <c r="H24" s="33"/>
      <c r="I24" s="27"/>
      <c r="J24" s="134"/>
      <c r="K24" s="134"/>
      <c r="L24" s="134"/>
      <c r="M24" s="134"/>
      <c r="N24" s="134"/>
      <c r="O24" s="134"/>
      <c r="P24" s="134"/>
      <c r="Q24" s="134"/>
      <c r="R24" s="134"/>
      <c r="S24" s="134"/>
      <c r="T24" s="178">
        <f t="shared" si="2"/>
        <v>0</v>
      </c>
    </row>
    <row r="25" spans="1:20" s="29" customFormat="1" ht="15" customHeight="1" thickBot="1">
      <c r="A25" s="8" t="s">
        <v>99</v>
      </c>
      <c r="B25" s="24"/>
      <c r="C25" s="25"/>
      <c r="D25" s="30" t="s">
        <v>97</v>
      </c>
      <c r="E25" s="45" t="s">
        <v>98</v>
      </c>
      <c r="F25" s="33"/>
      <c r="G25" s="33"/>
      <c r="H25" s="33"/>
      <c r="I25" s="27"/>
      <c r="J25" s="134"/>
      <c r="K25" s="134"/>
      <c r="L25" s="134"/>
      <c r="M25" s="134"/>
      <c r="N25" s="134"/>
      <c r="O25" s="134">
        <v>68356</v>
      </c>
      <c r="P25" s="134"/>
      <c r="Q25" s="134"/>
      <c r="R25" s="134"/>
      <c r="S25" s="134"/>
      <c r="T25" s="178">
        <f t="shared" si="2"/>
        <v>68356</v>
      </c>
    </row>
    <row r="26" spans="1:20" s="29" customFormat="1" ht="15" customHeight="1" thickBot="1">
      <c r="A26" s="8" t="s">
        <v>102</v>
      </c>
      <c r="B26" s="24"/>
      <c r="C26" s="25"/>
      <c r="D26" s="30" t="s">
        <v>100</v>
      </c>
      <c r="E26" s="45" t="s">
        <v>101</v>
      </c>
      <c r="F26" s="33"/>
      <c r="G26" s="33"/>
      <c r="H26" s="33"/>
      <c r="I26" s="27"/>
      <c r="J26" s="134"/>
      <c r="K26" s="134"/>
      <c r="L26" s="134">
        <v>5188</v>
      </c>
      <c r="M26" s="134">
        <v>119</v>
      </c>
      <c r="N26" s="134">
        <v>833</v>
      </c>
      <c r="O26" s="134">
        <v>18456</v>
      </c>
      <c r="P26" s="134">
        <v>410</v>
      </c>
      <c r="Q26" s="134"/>
      <c r="R26" s="134">
        <v>9342</v>
      </c>
      <c r="S26" s="134">
        <v>7138</v>
      </c>
      <c r="T26" s="178">
        <f t="shared" si="2"/>
        <v>41486</v>
      </c>
    </row>
    <row r="27" spans="1:20" s="29" customFormat="1" ht="15" customHeight="1" thickBot="1">
      <c r="A27" s="8" t="s">
        <v>105</v>
      </c>
      <c r="B27" s="24"/>
      <c r="C27" s="25"/>
      <c r="D27" s="30" t="s">
        <v>103</v>
      </c>
      <c r="E27" s="45" t="s">
        <v>104</v>
      </c>
      <c r="F27" s="33"/>
      <c r="G27" s="33"/>
      <c r="H27" s="33"/>
      <c r="I27" s="27"/>
      <c r="J27" s="134"/>
      <c r="K27" s="134"/>
      <c r="L27" s="134"/>
      <c r="M27" s="134"/>
      <c r="N27" s="134"/>
      <c r="O27" s="134"/>
      <c r="P27" s="134"/>
      <c r="Q27" s="134"/>
      <c r="R27" s="134"/>
      <c r="S27" s="134"/>
      <c r="T27" s="178">
        <f t="shared" si="2"/>
        <v>0</v>
      </c>
    </row>
    <row r="28" spans="1:20" s="29" customFormat="1" ht="15" customHeight="1" thickBot="1">
      <c r="A28" s="8" t="s">
        <v>108</v>
      </c>
      <c r="B28" s="24"/>
      <c r="C28" s="25"/>
      <c r="D28" s="30" t="s">
        <v>106</v>
      </c>
      <c r="E28" s="45" t="s">
        <v>107</v>
      </c>
      <c r="F28" s="33"/>
      <c r="G28" s="33"/>
      <c r="H28" s="33"/>
      <c r="I28" s="27"/>
      <c r="J28" s="134"/>
      <c r="K28" s="134"/>
      <c r="L28" s="134"/>
      <c r="M28" s="134"/>
      <c r="N28" s="134"/>
      <c r="O28" s="134"/>
      <c r="P28" s="134"/>
      <c r="Q28" s="134"/>
      <c r="R28" s="134"/>
      <c r="S28" s="134"/>
      <c r="T28" s="178">
        <f t="shared" si="2"/>
        <v>0</v>
      </c>
    </row>
    <row r="29" spans="1:20" s="29" customFormat="1" ht="15" customHeight="1" thickBot="1">
      <c r="A29" s="8" t="s">
        <v>111</v>
      </c>
      <c r="B29" s="24"/>
      <c r="C29" s="25"/>
      <c r="D29" s="30" t="s">
        <v>109</v>
      </c>
      <c r="E29" s="45" t="s">
        <v>110</v>
      </c>
      <c r="F29" s="33"/>
      <c r="G29" s="33"/>
      <c r="H29" s="33"/>
      <c r="I29" s="27"/>
      <c r="J29" s="134"/>
      <c r="K29" s="134"/>
      <c r="L29" s="134"/>
      <c r="M29" s="134"/>
      <c r="N29" s="134"/>
      <c r="O29" s="134"/>
      <c r="P29" s="134"/>
      <c r="Q29" s="134"/>
      <c r="R29" s="134"/>
      <c r="S29" s="134"/>
      <c r="T29" s="178">
        <f t="shared" si="2"/>
        <v>0</v>
      </c>
    </row>
    <row r="30" spans="1:20" s="17" customFormat="1" ht="15" customHeight="1" thickBot="1">
      <c r="A30" s="8" t="s">
        <v>114</v>
      </c>
      <c r="B30" s="18"/>
      <c r="C30" s="19" t="s">
        <v>112</v>
      </c>
      <c r="D30" s="20" t="s">
        <v>113</v>
      </c>
      <c r="E30" s="21"/>
      <c r="F30" s="36"/>
      <c r="G30" s="36"/>
      <c r="H30" s="36"/>
      <c r="I30" s="37">
        <f aca="true" t="shared" si="5" ref="I30:S30">SUM(I31:I32)</f>
        <v>0</v>
      </c>
      <c r="J30" s="37">
        <f t="shared" si="5"/>
        <v>0</v>
      </c>
      <c r="K30" s="37"/>
      <c r="L30" s="37">
        <f t="shared" si="5"/>
        <v>0</v>
      </c>
      <c r="M30" s="37">
        <f t="shared" si="5"/>
        <v>0</v>
      </c>
      <c r="N30" s="37">
        <f t="shared" si="5"/>
        <v>0</v>
      </c>
      <c r="O30" s="37">
        <f t="shared" si="5"/>
        <v>0</v>
      </c>
      <c r="P30" s="37">
        <f t="shared" si="5"/>
        <v>0</v>
      </c>
      <c r="Q30" s="37">
        <f>SUM(Q31:Q32)</f>
        <v>0</v>
      </c>
      <c r="R30" s="37">
        <f>SUM(R31:R32)</f>
        <v>0</v>
      </c>
      <c r="S30" s="37">
        <f t="shared" si="5"/>
        <v>0</v>
      </c>
      <c r="T30" s="179">
        <f t="shared" si="2"/>
        <v>0</v>
      </c>
    </row>
    <row r="31" spans="1:20" s="50" customFormat="1" ht="15" customHeight="1" thickBot="1">
      <c r="A31" s="8" t="s">
        <v>117</v>
      </c>
      <c r="B31" s="46"/>
      <c r="C31" s="47"/>
      <c r="D31" s="26" t="s">
        <v>115</v>
      </c>
      <c r="E31" s="45" t="s">
        <v>116</v>
      </c>
      <c r="F31" s="48"/>
      <c r="G31" s="49"/>
      <c r="H31" s="49"/>
      <c r="I31" s="27"/>
      <c r="J31" s="134"/>
      <c r="K31" s="134"/>
      <c r="L31" s="134"/>
      <c r="M31" s="134"/>
      <c r="N31" s="134"/>
      <c r="O31" s="134"/>
      <c r="P31" s="134"/>
      <c r="Q31" s="134"/>
      <c r="R31" s="134"/>
      <c r="S31" s="134"/>
      <c r="T31" s="178">
        <f t="shared" si="2"/>
        <v>0</v>
      </c>
    </row>
    <row r="32" spans="1:20" s="50" customFormat="1" ht="15" customHeight="1" thickBot="1">
      <c r="A32" s="8" t="s">
        <v>120</v>
      </c>
      <c r="B32" s="46"/>
      <c r="C32" s="47"/>
      <c r="D32" s="26" t="s">
        <v>118</v>
      </c>
      <c r="E32" s="45" t="s">
        <v>119</v>
      </c>
      <c r="F32" s="48"/>
      <c r="G32" s="49"/>
      <c r="H32" s="49"/>
      <c r="I32" s="27"/>
      <c r="J32" s="134"/>
      <c r="K32" s="134"/>
      <c r="L32" s="134"/>
      <c r="M32" s="134"/>
      <c r="N32" s="134"/>
      <c r="O32" s="134"/>
      <c r="P32" s="134"/>
      <c r="Q32" s="134"/>
      <c r="R32" s="134"/>
      <c r="S32" s="134"/>
      <c r="T32" s="178">
        <f t="shared" si="2"/>
        <v>0</v>
      </c>
    </row>
    <row r="33" spans="1:20" s="17" customFormat="1" ht="15" customHeight="1" thickBot="1">
      <c r="A33" s="8" t="s">
        <v>123</v>
      </c>
      <c r="B33" s="12" t="s">
        <v>121</v>
      </c>
      <c r="C33" s="13" t="s">
        <v>122</v>
      </c>
      <c r="D33" s="13"/>
      <c r="E33" s="13"/>
      <c r="F33" s="13"/>
      <c r="G33" s="13"/>
      <c r="H33" s="13"/>
      <c r="I33" s="15">
        <f aca="true" t="shared" si="6" ref="I33:S33">SUM(I34,I37,I40)</f>
        <v>0</v>
      </c>
      <c r="J33" s="15">
        <f t="shared" si="6"/>
        <v>0</v>
      </c>
      <c r="K33" s="15"/>
      <c r="L33" s="15">
        <f t="shared" si="6"/>
        <v>0</v>
      </c>
      <c r="M33" s="15">
        <f t="shared" si="6"/>
        <v>0</v>
      </c>
      <c r="N33" s="15">
        <f t="shared" si="6"/>
        <v>0</v>
      </c>
      <c r="O33" s="15"/>
      <c r="P33" s="15"/>
      <c r="Q33" s="15"/>
      <c r="R33" s="15"/>
      <c r="S33" s="15">
        <f t="shared" si="6"/>
        <v>0</v>
      </c>
      <c r="T33" s="176">
        <f t="shared" si="2"/>
        <v>0</v>
      </c>
    </row>
    <row r="34" spans="1:20" s="17" customFormat="1" ht="15" customHeight="1" thickBot="1">
      <c r="A34" s="8" t="s">
        <v>126</v>
      </c>
      <c r="B34" s="18"/>
      <c r="C34" s="51" t="s">
        <v>124</v>
      </c>
      <c r="D34" s="52" t="s">
        <v>125</v>
      </c>
      <c r="E34" s="20"/>
      <c r="F34" s="21"/>
      <c r="G34" s="21"/>
      <c r="H34" s="21"/>
      <c r="I34" s="22">
        <f aca="true" t="shared" si="7" ref="I34:S34">SUM(I35:I36)</f>
        <v>0</v>
      </c>
      <c r="J34" s="22">
        <f t="shared" si="7"/>
        <v>0</v>
      </c>
      <c r="K34" s="22"/>
      <c r="L34" s="22">
        <f t="shared" si="7"/>
        <v>0</v>
      </c>
      <c r="M34" s="22">
        <f t="shared" si="7"/>
        <v>0</v>
      </c>
      <c r="N34" s="22">
        <f t="shared" si="7"/>
        <v>0</v>
      </c>
      <c r="O34" s="22">
        <f t="shared" si="7"/>
        <v>0</v>
      </c>
      <c r="P34" s="22">
        <f t="shared" si="7"/>
        <v>0</v>
      </c>
      <c r="Q34" s="22">
        <f>SUM(Q35:Q36)</f>
        <v>0</v>
      </c>
      <c r="R34" s="22">
        <f>SUM(R35:R36)</f>
        <v>0</v>
      </c>
      <c r="S34" s="22">
        <f t="shared" si="7"/>
        <v>0</v>
      </c>
      <c r="T34" s="177">
        <f t="shared" si="2"/>
        <v>0</v>
      </c>
    </row>
    <row r="35" spans="1:20" s="29" customFormat="1" ht="15" customHeight="1" thickBot="1">
      <c r="A35" s="8" t="s">
        <v>129</v>
      </c>
      <c r="B35" s="24"/>
      <c r="C35" s="25"/>
      <c r="D35" s="26" t="s">
        <v>127</v>
      </c>
      <c r="E35" s="33" t="s">
        <v>128</v>
      </c>
      <c r="F35" s="33"/>
      <c r="G35" s="33"/>
      <c r="H35" s="33"/>
      <c r="I35" s="27"/>
      <c r="J35" s="27"/>
      <c r="K35" s="27"/>
      <c r="L35" s="27"/>
      <c r="M35" s="27"/>
      <c r="N35" s="27"/>
      <c r="O35" s="27"/>
      <c r="P35" s="27"/>
      <c r="Q35" s="27"/>
      <c r="R35" s="27"/>
      <c r="S35" s="27"/>
      <c r="T35" s="178">
        <f t="shared" si="2"/>
        <v>0</v>
      </c>
    </row>
    <row r="36" spans="1:20" s="29" customFormat="1" ht="15" customHeight="1" thickBot="1">
      <c r="A36" s="8" t="s">
        <v>132</v>
      </c>
      <c r="B36" s="24"/>
      <c r="C36" s="26"/>
      <c r="D36" s="26" t="s">
        <v>130</v>
      </c>
      <c r="E36" s="33" t="s">
        <v>131</v>
      </c>
      <c r="F36" s="34"/>
      <c r="G36" s="34"/>
      <c r="H36" s="33"/>
      <c r="I36" s="27"/>
      <c r="J36" s="27"/>
      <c r="K36" s="27"/>
      <c r="L36" s="27"/>
      <c r="M36" s="27"/>
      <c r="N36" s="27"/>
      <c r="O36" s="27"/>
      <c r="P36" s="27"/>
      <c r="Q36" s="27"/>
      <c r="R36" s="27"/>
      <c r="S36" s="27"/>
      <c r="T36" s="178">
        <f t="shared" si="2"/>
        <v>0</v>
      </c>
    </row>
    <row r="37" spans="1:20" s="17" customFormat="1" ht="15" customHeight="1" thickBot="1">
      <c r="A37" s="8" t="s">
        <v>134</v>
      </c>
      <c r="B37" s="18"/>
      <c r="C37" s="51" t="s">
        <v>133</v>
      </c>
      <c r="D37" s="53" t="s">
        <v>122</v>
      </c>
      <c r="E37" s="35"/>
      <c r="F37" s="36"/>
      <c r="G37" s="36"/>
      <c r="H37" s="36"/>
      <c r="I37" s="37">
        <f aca="true" t="shared" si="8" ref="I37:S37">SUM(I38:I39)</f>
        <v>0</v>
      </c>
      <c r="J37" s="37">
        <f t="shared" si="8"/>
        <v>0</v>
      </c>
      <c r="K37" s="37"/>
      <c r="L37" s="37">
        <f t="shared" si="8"/>
        <v>0</v>
      </c>
      <c r="M37" s="37">
        <f t="shared" si="8"/>
        <v>0</v>
      </c>
      <c r="N37" s="37">
        <f t="shared" si="8"/>
        <v>0</v>
      </c>
      <c r="O37" s="37">
        <f t="shared" si="8"/>
        <v>0</v>
      </c>
      <c r="P37" s="37">
        <f t="shared" si="8"/>
        <v>0</v>
      </c>
      <c r="Q37" s="37">
        <f>SUM(Q38:Q39)</f>
        <v>0</v>
      </c>
      <c r="R37" s="37">
        <f>SUM(R38:R39)</f>
        <v>0</v>
      </c>
      <c r="S37" s="37">
        <f t="shared" si="8"/>
        <v>0</v>
      </c>
      <c r="T37" s="179">
        <f t="shared" si="2"/>
        <v>0</v>
      </c>
    </row>
    <row r="38" spans="1:20" s="29" customFormat="1" ht="15" customHeight="1" thickBot="1">
      <c r="A38" s="8" t="s">
        <v>137</v>
      </c>
      <c r="B38" s="24"/>
      <c r="C38" s="25"/>
      <c r="D38" s="26" t="s">
        <v>135</v>
      </c>
      <c r="E38" s="33" t="s">
        <v>136</v>
      </c>
      <c r="F38" s="33"/>
      <c r="G38" s="33"/>
      <c r="H38" s="33"/>
      <c r="I38" s="27"/>
      <c r="J38" s="27"/>
      <c r="K38" s="27"/>
      <c r="L38" s="27"/>
      <c r="M38" s="27"/>
      <c r="N38" s="27"/>
      <c r="O38" s="27"/>
      <c r="P38" s="27"/>
      <c r="Q38" s="27"/>
      <c r="R38" s="27"/>
      <c r="S38" s="27"/>
      <c r="T38" s="178">
        <f t="shared" si="2"/>
        <v>0</v>
      </c>
    </row>
    <row r="39" spans="1:20" s="29" customFormat="1" ht="15" customHeight="1" thickBot="1">
      <c r="A39" s="8" t="s">
        <v>140</v>
      </c>
      <c r="B39" s="24"/>
      <c r="C39" s="25"/>
      <c r="D39" s="26" t="s">
        <v>138</v>
      </c>
      <c r="E39" s="33" t="s">
        <v>139</v>
      </c>
      <c r="F39" s="45"/>
      <c r="G39" s="45"/>
      <c r="H39" s="45"/>
      <c r="I39" s="27"/>
      <c r="J39" s="27"/>
      <c r="K39" s="27"/>
      <c r="L39" s="27"/>
      <c r="M39" s="27"/>
      <c r="N39" s="27"/>
      <c r="O39" s="27"/>
      <c r="P39" s="27"/>
      <c r="Q39" s="27"/>
      <c r="R39" s="27"/>
      <c r="S39" s="27"/>
      <c r="T39" s="178">
        <f t="shared" si="2"/>
        <v>0</v>
      </c>
    </row>
    <row r="40" spans="1:20" s="17" customFormat="1" ht="15" customHeight="1" thickBot="1">
      <c r="A40" s="8" t="s">
        <v>143</v>
      </c>
      <c r="B40" s="18"/>
      <c r="C40" s="51" t="s">
        <v>141</v>
      </c>
      <c r="D40" s="20" t="s">
        <v>142</v>
      </c>
      <c r="E40" s="54"/>
      <c r="F40" s="21"/>
      <c r="G40" s="21"/>
      <c r="H40" s="21"/>
      <c r="I40" s="22">
        <f aca="true" t="shared" si="9" ref="I40:S40">SUM(I42)</f>
        <v>0</v>
      </c>
      <c r="J40" s="22">
        <f t="shared" si="9"/>
        <v>0</v>
      </c>
      <c r="K40" s="22"/>
      <c r="L40" s="22">
        <f t="shared" si="9"/>
        <v>0</v>
      </c>
      <c r="M40" s="22">
        <f t="shared" si="9"/>
        <v>0</v>
      </c>
      <c r="N40" s="22">
        <f t="shared" si="9"/>
        <v>0</v>
      </c>
      <c r="O40" s="22">
        <f t="shared" si="9"/>
        <v>0</v>
      </c>
      <c r="P40" s="22">
        <f t="shared" si="9"/>
        <v>0</v>
      </c>
      <c r="Q40" s="22">
        <f>SUM(Q42)</f>
        <v>0</v>
      </c>
      <c r="R40" s="22">
        <f>SUM(R42)</f>
        <v>0</v>
      </c>
      <c r="S40" s="22">
        <f t="shared" si="9"/>
        <v>0</v>
      </c>
      <c r="T40" s="177">
        <f t="shared" si="2"/>
        <v>0</v>
      </c>
    </row>
    <row r="41" spans="1:20" s="17" customFormat="1" ht="15" customHeight="1" thickBot="1">
      <c r="A41" s="8" t="s">
        <v>146</v>
      </c>
      <c r="B41" s="18"/>
      <c r="C41" s="51"/>
      <c r="D41" s="26" t="s">
        <v>144</v>
      </c>
      <c r="E41" s="33" t="s">
        <v>145</v>
      </c>
      <c r="F41" s="21"/>
      <c r="G41" s="21"/>
      <c r="H41" s="21"/>
      <c r="I41" s="22"/>
      <c r="J41" s="132"/>
      <c r="K41" s="132"/>
      <c r="L41" s="132"/>
      <c r="M41" s="132"/>
      <c r="N41" s="132"/>
      <c r="O41" s="132"/>
      <c r="P41" s="132"/>
      <c r="Q41" s="132"/>
      <c r="R41" s="132"/>
      <c r="S41" s="132"/>
      <c r="T41" s="177"/>
    </row>
    <row r="42" spans="1:20" s="29" customFormat="1" ht="15" customHeight="1" thickBot="1">
      <c r="A42" s="8" t="s">
        <v>149</v>
      </c>
      <c r="B42" s="24"/>
      <c r="C42" s="25"/>
      <c r="D42" s="26" t="s">
        <v>147</v>
      </c>
      <c r="E42" s="45" t="s">
        <v>148</v>
      </c>
      <c r="F42" s="45"/>
      <c r="G42" s="45"/>
      <c r="H42" s="45"/>
      <c r="I42" s="55"/>
      <c r="J42" s="143"/>
      <c r="K42" s="143"/>
      <c r="L42" s="143"/>
      <c r="M42" s="143"/>
      <c r="N42" s="143"/>
      <c r="O42" s="143"/>
      <c r="P42" s="143"/>
      <c r="Q42" s="143"/>
      <c r="R42" s="143"/>
      <c r="S42" s="143"/>
      <c r="T42" s="180">
        <f t="shared" si="2"/>
        <v>0</v>
      </c>
    </row>
    <row r="43" spans="1:20" s="17" customFormat="1" ht="30" customHeight="1" thickBot="1">
      <c r="A43" s="8" t="s">
        <v>151</v>
      </c>
      <c r="B43" s="365" t="s">
        <v>971</v>
      </c>
      <c r="C43" s="366"/>
      <c r="D43" s="366"/>
      <c r="E43" s="366"/>
      <c r="F43" s="366"/>
      <c r="G43" s="366"/>
      <c r="H43" s="366"/>
      <c r="I43" s="57">
        <f aca="true" t="shared" si="10" ref="I43:S43">SUM(I7,I33)</f>
        <v>0</v>
      </c>
      <c r="J43" s="57">
        <f t="shared" si="10"/>
        <v>0</v>
      </c>
      <c r="K43" s="57"/>
      <c r="L43" s="57">
        <f t="shared" si="10"/>
        <v>24404</v>
      </c>
      <c r="M43" s="57">
        <f t="shared" si="10"/>
        <v>560</v>
      </c>
      <c r="N43" s="57">
        <f t="shared" si="10"/>
        <v>3920</v>
      </c>
      <c r="O43" s="57">
        <f t="shared" si="10"/>
        <v>86812</v>
      </c>
      <c r="P43" s="57">
        <f t="shared" si="10"/>
        <v>1928</v>
      </c>
      <c r="Q43" s="57">
        <f>SUM(Q7,Q33)</f>
        <v>0</v>
      </c>
      <c r="R43" s="57">
        <f>SUM(R7,R33)</f>
        <v>43941</v>
      </c>
      <c r="S43" s="57">
        <f t="shared" si="10"/>
        <v>33573</v>
      </c>
      <c r="T43" s="181">
        <f t="shared" si="2"/>
        <v>195138</v>
      </c>
    </row>
    <row r="44" spans="1:20" s="59" customFormat="1" ht="15" customHeight="1" thickBot="1">
      <c r="A44" s="8" t="s">
        <v>154</v>
      </c>
      <c r="B44" s="12" t="s">
        <v>152</v>
      </c>
      <c r="C44" s="367" t="s">
        <v>153</v>
      </c>
      <c r="D44" s="367"/>
      <c r="E44" s="367"/>
      <c r="F44" s="367"/>
      <c r="G44" s="367"/>
      <c r="H44" s="367"/>
      <c r="I44" s="15">
        <f aca="true" t="shared" si="11" ref="I44:S44">SUM(I45,I47,I50)</f>
        <v>207711</v>
      </c>
      <c r="J44" s="15">
        <f t="shared" si="11"/>
        <v>0</v>
      </c>
      <c r="K44" s="15"/>
      <c r="L44" s="15">
        <f t="shared" si="11"/>
        <v>0</v>
      </c>
      <c r="M44" s="15">
        <f t="shared" si="11"/>
        <v>0</v>
      </c>
      <c r="N44" s="15">
        <f t="shared" si="11"/>
        <v>0</v>
      </c>
      <c r="O44" s="15">
        <f>SUM(O45,O47,O50)</f>
        <v>0</v>
      </c>
      <c r="P44" s="15">
        <f>SUM(P45,P47,P50)</f>
        <v>0</v>
      </c>
      <c r="Q44" s="15">
        <f>SUM(Q45,Q47,Q50)</f>
        <v>0</v>
      </c>
      <c r="R44" s="15">
        <f>SUM(R45,R47,R50)</f>
        <v>0</v>
      </c>
      <c r="S44" s="15">
        <f t="shared" si="11"/>
        <v>0</v>
      </c>
      <c r="T44" s="176">
        <f t="shared" si="2"/>
        <v>207711</v>
      </c>
    </row>
    <row r="45" spans="1:20" s="59" customFormat="1" ht="15" customHeight="1" thickBot="1">
      <c r="A45" s="8" t="s">
        <v>157</v>
      </c>
      <c r="B45" s="60"/>
      <c r="C45" s="19" t="s">
        <v>155</v>
      </c>
      <c r="D45" s="35" t="s">
        <v>156</v>
      </c>
      <c r="E45" s="35"/>
      <c r="F45" s="35"/>
      <c r="G45" s="35"/>
      <c r="H45" s="35"/>
      <c r="I45" s="37">
        <f aca="true" t="shared" si="12" ref="I45:S45">SUM(I46)</f>
        <v>0</v>
      </c>
      <c r="J45" s="37">
        <f t="shared" si="12"/>
        <v>0</v>
      </c>
      <c r="K45" s="37"/>
      <c r="L45" s="37">
        <f t="shared" si="12"/>
        <v>0</v>
      </c>
      <c r="M45" s="37">
        <f t="shared" si="12"/>
        <v>0</v>
      </c>
      <c r="N45" s="37">
        <f t="shared" si="12"/>
        <v>0</v>
      </c>
      <c r="O45" s="37">
        <f t="shared" si="12"/>
        <v>0</v>
      </c>
      <c r="P45" s="37">
        <f t="shared" si="12"/>
        <v>0</v>
      </c>
      <c r="Q45" s="37">
        <f t="shared" si="12"/>
        <v>0</v>
      </c>
      <c r="R45" s="37">
        <f t="shared" si="12"/>
        <v>0</v>
      </c>
      <c r="S45" s="37">
        <f t="shared" si="12"/>
        <v>0</v>
      </c>
      <c r="T45" s="179">
        <f t="shared" si="2"/>
        <v>0</v>
      </c>
    </row>
    <row r="46" spans="1:20" s="29" customFormat="1" ht="15" customHeight="1" thickBot="1">
      <c r="A46" s="8" t="s">
        <v>159</v>
      </c>
      <c r="B46" s="24"/>
      <c r="C46" s="26"/>
      <c r="D46" s="30" t="s">
        <v>158</v>
      </c>
      <c r="E46" s="33" t="s">
        <v>156</v>
      </c>
      <c r="F46" s="33"/>
      <c r="G46" s="33"/>
      <c r="H46" s="33"/>
      <c r="I46" s="27"/>
      <c r="J46" s="27"/>
      <c r="K46" s="27"/>
      <c r="L46" s="27"/>
      <c r="M46" s="27"/>
      <c r="N46" s="27"/>
      <c r="O46" s="27"/>
      <c r="P46" s="27"/>
      <c r="Q46" s="27"/>
      <c r="R46" s="27"/>
      <c r="S46" s="27"/>
      <c r="T46" s="178">
        <f t="shared" si="2"/>
        <v>0</v>
      </c>
    </row>
    <row r="47" spans="1:20" s="17" customFormat="1" ht="15" customHeight="1" thickBot="1">
      <c r="A47" s="8" t="s">
        <v>162</v>
      </c>
      <c r="B47" s="18"/>
      <c r="C47" s="19" t="s">
        <v>160</v>
      </c>
      <c r="D47" s="35" t="s">
        <v>161</v>
      </c>
      <c r="E47" s="35"/>
      <c r="F47" s="35"/>
      <c r="G47" s="35"/>
      <c r="H47" s="21"/>
      <c r="I47" s="37">
        <f aca="true" t="shared" si="13" ref="I47:S47">SUM(I48:I49)</f>
        <v>33235</v>
      </c>
      <c r="J47" s="37">
        <f t="shared" si="13"/>
        <v>0</v>
      </c>
      <c r="K47" s="37"/>
      <c r="L47" s="37">
        <f t="shared" si="13"/>
        <v>0</v>
      </c>
      <c r="M47" s="37">
        <f t="shared" si="13"/>
        <v>0</v>
      </c>
      <c r="N47" s="37">
        <f t="shared" si="13"/>
        <v>0</v>
      </c>
      <c r="O47" s="37">
        <f>SUM(O48:O49)</f>
        <v>0</v>
      </c>
      <c r="P47" s="37">
        <f>SUM(P48:P49)</f>
        <v>0</v>
      </c>
      <c r="Q47" s="37">
        <f>SUM(Q48:Q49)</f>
        <v>0</v>
      </c>
      <c r="R47" s="37">
        <f>SUM(R48:R49)</f>
        <v>0</v>
      </c>
      <c r="S47" s="37">
        <f t="shared" si="13"/>
        <v>0</v>
      </c>
      <c r="T47" s="179">
        <f t="shared" si="2"/>
        <v>33235</v>
      </c>
    </row>
    <row r="48" spans="1:20" s="50" customFormat="1" ht="15" customHeight="1" thickBot="1">
      <c r="A48" s="8" t="s">
        <v>165</v>
      </c>
      <c r="B48" s="46"/>
      <c r="C48" s="26"/>
      <c r="D48" s="26" t="s">
        <v>163</v>
      </c>
      <c r="E48" s="45" t="s">
        <v>164</v>
      </c>
      <c r="F48" s="45"/>
      <c r="G48" s="45"/>
      <c r="H48" s="49"/>
      <c r="I48" s="55">
        <f>'[2]Javaslat_I'!L152</f>
        <v>33235</v>
      </c>
      <c r="J48" s="55"/>
      <c r="K48" s="55"/>
      <c r="L48" s="55"/>
      <c r="M48" s="55"/>
      <c r="N48" s="55"/>
      <c r="O48" s="55"/>
      <c r="P48" s="55"/>
      <c r="Q48" s="55"/>
      <c r="R48" s="55"/>
      <c r="S48" s="55"/>
      <c r="T48" s="180">
        <f t="shared" si="2"/>
        <v>33235</v>
      </c>
    </row>
    <row r="49" spans="1:20" s="50" customFormat="1" ht="15" customHeight="1" thickBot="1">
      <c r="A49" s="8" t="s">
        <v>168</v>
      </c>
      <c r="B49" s="46"/>
      <c r="C49" s="26"/>
      <c r="D49" s="26" t="s">
        <v>166</v>
      </c>
      <c r="E49" s="45" t="s">
        <v>167</v>
      </c>
      <c r="F49" s="45"/>
      <c r="G49" s="45"/>
      <c r="H49" s="49"/>
      <c r="I49" s="55"/>
      <c r="J49" s="55"/>
      <c r="K49" s="55"/>
      <c r="L49" s="55"/>
      <c r="M49" s="55"/>
      <c r="N49" s="55"/>
      <c r="O49" s="55"/>
      <c r="P49" s="55"/>
      <c r="Q49" s="55"/>
      <c r="R49" s="55"/>
      <c r="S49" s="55"/>
      <c r="T49" s="180">
        <f t="shared" si="2"/>
        <v>0</v>
      </c>
    </row>
    <row r="50" spans="1:20" s="17" customFormat="1" ht="15" customHeight="1" thickBot="1">
      <c r="A50" s="8" t="s">
        <v>171</v>
      </c>
      <c r="B50" s="61"/>
      <c r="C50" s="62" t="s">
        <v>169</v>
      </c>
      <c r="D50" s="63" t="s">
        <v>170</v>
      </c>
      <c r="E50" s="64"/>
      <c r="F50" s="64"/>
      <c r="G50" s="64"/>
      <c r="H50" s="64"/>
      <c r="I50" s="65">
        <f>T81-T7-T33-T47</f>
        <v>174476</v>
      </c>
      <c r="J50" s="65"/>
      <c r="K50" s="65"/>
      <c r="L50" s="65"/>
      <c r="M50" s="65"/>
      <c r="N50" s="65"/>
      <c r="O50" s="65"/>
      <c r="P50" s="65"/>
      <c r="Q50" s="65"/>
      <c r="R50" s="65"/>
      <c r="S50" s="65"/>
      <c r="T50" s="182">
        <f t="shared" si="2"/>
        <v>174476</v>
      </c>
    </row>
    <row r="51" spans="1:20" s="17" customFormat="1" ht="15" customHeight="1" thickBot="1">
      <c r="A51" s="8" t="s">
        <v>172</v>
      </c>
      <c r="B51" s="67"/>
      <c r="C51" s="68"/>
      <c r="D51" s="69"/>
      <c r="E51" s="69"/>
      <c r="F51" s="69"/>
      <c r="G51" s="69"/>
      <c r="H51" s="69"/>
      <c r="I51" s="15"/>
      <c r="J51" s="15"/>
      <c r="K51" s="15"/>
      <c r="L51" s="15"/>
      <c r="M51" s="15"/>
      <c r="N51" s="15"/>
      <c r="O51" s="15"/>
      <c r="P51" s="15"/>
      <c r="Q51" s="15"/>
      <c r="R51" s="15"/>
      <c r="S51" s="15"/>
      <c r="T51" s="176">
        <f t="shared" si="2"/>
        <v>0</v>
      </c>
    </row>
    <row r="52" spans="1:20" s="17" customFormat="1" ht="30" customHeight="1" thickBot="1">
      <c r="A52" s="8" t="s">
        <v>174</v>
      </c>
      <c r="B52" s="348" t="s">
        <v>972</v>
      </c>
      <c r="C52" s="349"/>
      <c r="D52" s="349"/>
      <c r="E52" s="349"/>
      <c r="F52" s="349"/>
      <c r="G52" s="349"/>
      <c r="H52" s="349"/>
      <c r="I52" s="57">
        <f aca="true" t="shared" si="14" ref="I52:S52">SUM(I43,I44,I51)</f>
        <v>207711</v>
      </c>
      <c r="J52" s="57">
        <f t="shared" si="14"/>
        <v>0</v>
      </c>
      <c r="K52" s="57"/>
      <c r="L52" s="57">
        <f t="shared" si="14"/>
        <v>24404</v>
      </c>
      <c r="M52" s="57">
        <f t="shared" si="14"/>
        <v>560</v>
      </c>
      <c r="N52" s="57">
        <f t="shared" si="14"/>
        <v>3920</v>
      </c>
      <c r="O52" s="57">
        <f t="shared" si="14"/>
        <v>86812</v>
      </c>
      <c r="P52" s="57">
        <f t="shared" si="14"/>
        <v>1928</v>
      </c>
      <c r="Q52" s="57">
        <f>SUM(Q43,Q44,Q51)</f>
        <v>0</v>
      </c>
      <c r="R52" s="57">
        <f>SUM(R43,R44,R51)</f>
        <v>43941</v>
      </c>
      <c r="S52" s="57">
        <f t="shared" si="14"/>
        <v>33573</v>
      </c>
      <c r="T52" s="183">
        <f t="shared" si="2"/>
        <v>402849</v>
      </c>
    </row>
    <row r="53" spans="1:20" s="43" customFormat="1" ht="15" customHeight="1" thickBot="1">
      <c r="A53" s="8" t="s">
        <v>175</v>
      </c>
      <c r="B53" s="149"/>
      <c r="C53" s="150"/>
      <c r="D53" s="150"/>
      <c r="E53" s="150"/>
      <c r="F53" s="150"/>
      <c r="G53" s="150"/>
      <c r="H53" s="150"/>
      <c r="I53" s="150"/>
      <c r="J53" s="150"/>
      <c r="K53" s="150"/>
      <c r="L53" s="150"/>
      <c r="M53" s="150"/>
      <c r="N53" s="150"/>
      <c r="O53" s="150"/>
      <c r="P53" s="150"/>
      <c r="Q53" s="150"/>
      <c r="R53" s="150"/>
      <c r="S53" s="150"/>
      <c r="T53" s="184"/>
    </row>
    <row r="54" spans="1:20" ht="153.75" thickBot="1">
      <c r="A54" s="8" t="s">
        <v>176</v>
      </c>
      <c r="B54" s="353" t="s">
        <v>39</v>
      </c>
      <c r="C54" s="353"/>
      <c r="D54" s="353"/>
      <c r="E54" s="353"/>
      <c r="F54" s="353"/>
      <c r="G54" s="353"/>
      <c r="H54" s="353"/>
      <c r="I54" s="128" t="s">
        <v>377</v>
      </c>
      <c r="J54" s="128" t="s">
        <v>396</v>
      </c>
      <c r="K54" s="128" t="s">
        <v>413</v>
      </c>
      <c r="L54" s="128" t="s">
        <v>964</v>
      </c>
      <c r="M54" s="128" t="s">
        <v>965</v>
      </c>
      <c r="N54" s="128" t="s">
        <v>415</v>
      </c>
      <c r="O54" s="128" t="s">
        <v>966</v>
      </c>
      <c r="P54" s="128" t="s">
        <v>967</v>
      </c>
      <c r="Q54" s="128" t="s">
        <v>968</v>
      </c>
      <c r="R54" s="128" t="s">
        <v>430</v>
      </c>
      <c r="S54" s="128" t="s">
        <v>969</v>
      </c>
      <c r="T54" s="128" t="s">
        <v>970</v>
      </c>
    </row>
    <row r="55" spans="1:20" s="73" customFormat="1" ht="16.5" thickBot="1">
      <c r="A55" s="8" t="s">
        <v>178</v>
      </c>
      <c r="B55" s="70" t="s">
        <v>45</v>
      </c>
      <c r="C55" s="71" t="s">
        <v>177</v>
      </c>
      <c r="D55" s="71"/>
      <c r="E55" s="71"/>
      <c r="F55" s="71"/>
      <c r="G55" s="71"/>
      <c r="H55" s="71"/>
      <c r="I55" s="72">
        <f aca="true" t="shared" si="15" ref="I55:S55">SUM(I56:I60)</f>
        <v>23037</v>
      </c>
      <c r="J55" s="72">
        <f t="shared" si="15"/>
        <v>10132</v>
      </c>
      <c r="K55" s="72">
        <f t="shared" si="15"/>
        <v>10206</v>
      </c>
      <c r="L55" s="72">
        <f t="shared" si="15"/>
        <v>40838</v>
      </c>
      <c r="M55" s="72">
        <f t="shared" si="15"/>
        <v>928</v>
      </c>
      <c r="N55" s="72">
        <f t="shared" si="15"/>
        <v>5812</v>
      </c>
      <c r="O55" s="72">
        <f t="shared" si="15"/>
        <v>259965</v>
      </c>
      <c r="P55" s="72">
        <f t="shared" si="15"/>
        <v>1734</v>
      </c>
      <c r="Q55" s="72">
        <f>SUM(Q56:Q60)</f>
        <v>1475</v>
      </c>
      <c r="R55" s="72">
        <f>SUM(R56:R60)</f>
        <v>24100</v>
      </c>
      <c r="S55" s="72">
        <f t="shared" si="15"/>
        <v>22503</v>
      </c>
      <c r="T55" s="185">
        <f>SUM(I55:S55)</f>
        <v>400730</v>
      </c>
    </row>
    <row r="56" spans="1:20" s="73" customFormat="1" ht="16.5" thickBot="1">
      <c r="A56" s="8" t="s">
        <v>180</v>
      </c>
      <c r="B56" s="74"/>
      <c r="C56" s="75" t="s">
        <v>48</v>
      </c>
      <c r="D56" s="76" t="s">
        <v>179</v>
      </c>
      <c r="E56" s="76"/>
      <c r="F56" s="76"/>
      <c r="G56" s="76"/>
      <c r="H56" s="77"/>
      <c r="I56" s="78"/>
      <c r="J56" s="78">
        <v>7237</v>
      </c>
      <c r="K56" s="78"/>
      <c r="L56" s="78">
        <f>'[2]4. melléklet_I_mód'!L56+'[2]Javaslat_II'!N402</f>
        <v>3383</v>
      </c>
      <c r="M56" s="78">
        <f>'[2]4. melléklet_I_mód'!M56+'[2]Javaslat_II'!N410</f>
        <v>171</v>
      </c>
      <c r="N56" s="78">
        <v>706</v>
      </c>
      <c r="O56" s="78">
        <v>66655</v>
      </c>
      <c r="P56" s="78"/>
      <c r="Q56" s="78"/>
      <c r="R56" s="78"/>
      <c r="S56" s="78"/>
      <c r="T56" s="186">
        <f aca="true" t="shared" si="16" ref="T56:T81">SUM(I56:S56)</f>
        <v>78152</v>
      </c>
    </row>
    <row r="57" spans="1:20" s="73" customFormat="1" ht="16.5" thickBot="1">
      <c r="A57" s="8" t="s">
        <v>182</v>
      </c>
      <c r="B57" s="74"/>
      <c r="C57" s="75" t="s">
        <v>60</v>
      </c>
      <c r="D57" s="79" t="s">
        <v>181</v>
      </c>
      <c r="E57" s="80"/>
      <c r="F57" s="79"/>
      <c r="G57" s="79"/>
      <c r="H57" s="81"/>
      <c r="I57" s="82"/>
      <c r="J57" s="82">
        <v>1695</v>
      </c>
      <c r="K57" s="82"/>
      <c r="L57" s="82">
        <f>'[2]4. melléklet_I_mód'!L57+'[2]Javaslat_II'!N405</f>
        <v>954</v>
      </c>
      <c r="M57" s="82">
        <f>'[2]4. melléklet_I_mód'!M57+'[2]Javaslat_II'!N413</f>
        <v>57</v>
      </c>
      <c r="N57" s="82">
        <f>'[2]4. melléklet_I_mód'!N57+'[2]Javaslat_II'!N419</f>
        <v>206</v>
      </c>
      <c r="O57" s="82">
        <v>16960</v>
      </c>
      <c r="P57" s="82"/>
      <c r="Q57" s="82"/>
      <c r="R57" s="82"/>
      <c r="S57" s="82"/>
      <c r="T57" s="187">
        <f t="shared" si="16"/>
        <v>19872</v>
      </c>
    </row>
    <row r="58" spans="1:20" s="73" customFormat="1" ht="16.5" thickBot="1">
      <c r="A58" s="8" t="s">
        <v>184</v>
      </c>
      <c r="B58" s="74"/>
      <c r="C58" s="75" t="s">
        <v>83</v>
      </c>
      <c r="D58" s="79" t="s">
        <v>183</v>
      </c>
      <c r="E58" s="80"/>
      <c r="F58" s="79"/>
      <c r="G58" s="79"/>
      <c r="H58" s="81"/>
      <c r="I58" s="82"/>
      <c r="J58" s="82">
        <f>'[2]4. melléklet'!J58+'[2]Javaslat_I'!N186</f>
        <v>1200</v>
      </c>
      <c r="K58" s="82">
        <f>'[2]4. melléklet'!K58+'[2]Javaslat_I'!N179</f>
        <v>10206</v>
      </c>
      <c r="L58" s="82">
        <f>'[2]4. melléklet'!L58+'[2]Javaslat_I'!N171</f>
        <v>36501</v>
      </c>
      <c r="M58" s="82">
        <v>700</v>
      </c>
      <c r="N58" s="82">
        <v>4900</v>
      </c>
      <c r="O58" s="82">
        <f>'[2]4. melléklet'!O58+'[2]Javaslat_I'!N158</f>
        <v>176350</v>
      </c>
      <c r="P58" s="82">
        <v>1734</v>
      </c>
      <c r="Q58" s="82">
        <v>1475</v>
      </c>
      <c r="R58" s="82">
        <v>24100</v>
      </c>
      <c r="S58" s="82">
        <f>'[2]4. melléklet'!S58+'[2]Javaslat_I'!N191</f>
        <v>22503</v>
      </c>
      <c r="T58" s="187">
        <f t="shared" si="16"/>
        <v>279669</v>
      </c>
    </row>
    <row r="59" spans="1:20" s="73" customFormat="1" ht="16.5" thickBot="1">
      <c r="A59" s="8" t="s">
        <v>187</v>
      </c>
      <c r="B59" s="74"/>
      <c r="C59" s="75" t="s">
        <v>185</v>
      </c>
      <c r="D59" s="83" t="s">
        <v>186</v>
      </c>
      <c r="E59" s="84"/>
      <c r="F59" s="84"/>
      <c r="G59" s="83"/>
      <c r="H59" s="85"/>
      <c r="I59" s="86"/>
      <c r="J59" s="86"/>
      <c r="K59" s="86"/>
      <c r="L59" s="86"/>
      <c r="M59" s="86"/>
      <c r="N59" s="86"/>
      <c r="O59" s="86"/>
      <c r="P59" s="86"/>
      <c r="Q59" s="86"/>
      <c r="R59" s="86"/>
      <c r="S59" s="86"/>
      <c r="T59" s="188">
        <f t="shared" si="16"/>
        <v>0</v>
      </c>
    </row>
    <row r="60" spans="1:20" s="73" customFormat="1" ht="16.5" thickBot="1">
      <c r="A60" s="8" t="s">
        <v>189</v>
      </c>
      <c r="B60" s="74"/>
      <c r="C60" s="75" t="s">
        <v>112</v>
      </c>
      <c r="D60" s="79" t="s">
        <v>188</v>
      </c>
      <c r="E60" s="80"/>
      <c r="F60" s="79"/>
      <c r="G60" s="79"/>
      <c r="H60" s="81"/>
      <c r="I60" s="82">
        <f aca="true" t="shared" si="17" ref="I60:S60">SUM(I61:I66)</f>
        <v>23037</v>
      </c>
      <c r="J60" s="82">
        <f t="shared" si="17"/>
        <v>0</v>
      </c>
      <c r="K60" s="82">
        <f>SUM(K61:K66)</f>
        <v>0</v>
      </c>
      <c r="L60" s="82">
        <f t="shared" si="17"/>
        <v>0</v>
      </c>
      <c r="M60" s="82">
        <f t="shared" si="17"/>
        <v>0</v>
      </c>
      <c r="N60" s="82">
        <f t="shared" si="17"/>
        <v>0</v>
      </c>
      <c r="O60" s="82">
        <f t="shared" si="17"/>
        <v>0</v>
      </c>
      <c r="P60" s="82">
        <f t="shared" si="17"/>
        <v>0</v>
      </c>
      <c r="Q60" s="82">
        <f>SUM(Q61:Q66)</f>
        <v>0</v>
      </c>
      <c r="R60" s="82">
        <f>SUM(R61:R66)</f>
        <v>0</v>
      </c>
      <c r="S60" s="82">
        <f t="shared" si="17"/>
        <v>0</v>
      </c>
      <c r="T60" s="187">
        <f>SUM(I60:S60)</f>
        <v>23037</v>
      </c>
    </row>
    <row r="61" spans="1:20" s="93" customFormat="1" ht="15" thickBot="1">
      <c r="A61" s="8" t="s">
        <v>192</v>
      </c>
      <c r="B61" s="87"/>
      <c r="C61" s="88"/>
      <c r="D61" s="89" t="s">
        <v>190</v>
      </c>
      <c r="E61" s="90" t="s">
        <v>191</v>
      </c>
      <c r="F61" s="90"/>
      <c r="G61" s="90"/>
      <c r="H61" s="91"/>
      <c r="I61" s="92">
        <f>'[2]Javaslat_I'!N196</f>
        <v>23037</v>
      </c>
      <c r="J61" s="92"/>
      <c r="K61" s="92"/>
      <c r="L61" s="92"/>
      <c r="M61" s="92"/>
      <c r="N61" s="92"/>
      <c r="O61" s="92"/>
      <c r="P61" s="92"/>
      <c r="Q61" s="92"/>
      <c r="R61" s="92"/>
      <c r="S61" s="92"/>
      <c r="T61" s="189">
        <f t="shared" si="16"/>
        <v>23037</v>
      </c>
    </row>
    <row r="62" spans="1:20" s="93" customFormat="1" ht="15" thickBot="1">
      <c r="A62" s="8" t="s">
        <v>195</v>
      </c>
      <c r="B62" s="87"/>
      <c r="C62" s="88"/>
      <c r="D62" s="89" t="s">
        <v>193</v>
      </c>
      <c r="E62" s="90" t="s">
        <v>194</v>
      </c>
      <c r="F62" s="90"/>
      <c r="G62" s="90"/>
      <c r="H62" s="91"/>
      <c r="I62" s="92"/>
      <c r="J62" s="92"/>
      <c r="K62" s="92"/>
      <c r="L62" s="92"/>
      <c r="M62" s="92"/>
      <c r="N62" s="92"/>
      <c r="O62" s="92"/>
      <c r="P62" s="92"/>
      <c r="Q62" s="92"/>
      <c r="R62" s="92"/>
      <c r="S62" s="92"/>
      <c r="T62" s="189">
        <f t="shared" si="16"/>
        <v>0</v>
      </c>
    </row>
    <row r="63" spans="1:20" s="93" customFormat="1" ht="15" thickBot="1">
      <c r="A63" s="8" t="s">
        <v>198</v>
      </c>
      <c r="B63" s="87"/>
      <c r="C63" s="88"/>
      <c r="D63" s="89" t="s">
        <v>196</v>
      </c>
      <c r="E63" s="90" t="s">
        <v>197</v>
      </c>
      <c r="F63" s="94"/>
      <c r="G63" s="90"/>
      <c r="H63" s="91"/>
      <c r="I63" s="92"/>
      <c r="J63" s="92"/>
      <c r="K63" s="92"/>
      <c r="L63" s="92"/>
      <c r="M63" s="92"/>
      <c r="N63" s="92"/>
      <c r="O63" s="92"/>
      <c r="P63" s="92"/>
      <c r="Q63" s="92"/>
      <c r="R63" s="92"/>
      <c r="S63" s="92"/>
      <c r="T63" s="189">
        <f t="shared" si="16"/>
        <v>0</v>
      </c>
    </row>
    <row r="64" spans="1:20" s="93" customFormat="1" ht="15" thickBot="1">
      <c r="A64" s="8" t="s">
        <v>201</v>
      </c>
      <c r="B64" s="87"/>
      <c r="C64" s="88"/>
      <c r="D64" s="89" t="s">
        <v>199</v>
      </c>
      <c r="E64" s="95" t="s">
        <v>200</v>
      </c>
      <c r="F64" s="96"/>
      <c r="G64" s="95"/>
      <c r="H64" s="97"/>
      <c r="I64" s="98"/>
      <c r="J64" s="98"/>
      <c r="K64" s="98"/>
      <c r="L64" s="98"/>
      <c r="M64" s="98"/>
      <c r="N64" s="98"/>
      <c r="O64" s="98"/>
      <c r="P64" s="98"/>
      <c r="Q64" s="98"/>
      <c r="R64" s="98"/>
      <c r="S64" s="98"/>
      <c r="T64" s="190">
        <f t="shared" si="16"/>
        <v>0</v>
      </c>
    </row>
    <row r="65" spans="1:20" s="93" customFormat="1" ht="15" thickBot="1">
      <c r="A65" s="8" t="s">
        <v>204</v>
      </c>
      <c r="B65" s="87"/>
      <c r="C65" s="88"/>
      <c r="D65" s="89" t="s">
        <v>202</v>
      </c>
      <c r="E65" s="90" t="s">
        <v>203</v>
      </c>
      <c r="F65" s="94"/>
      <c r="G65" s="90"/>
      <c r="H65" s="91"/>
      <c r="I65" s="92"/>
      <c r="J65" s="92"/>
      <c r="K65" s="92"/>
      <c r="L65" s="92"/>
      <c r="M65" s="92"/>
      <c r="N65" s="92"/>
      <c r="O65" s="92"/>
      <c r="P65" s="92"/>
      <c r="Q65" s="92"/>
      <c r="R65" s="92"/>
      <c r="S65" s="92"/>
      <c r="T65" s="189">
        <f t="shared" si="16"/>
        <v>0</v>
      </c>
    </row>
    <row r="66" spans="1:20" s="93" customFormat="1" ht="15" thickBot="1">
      <c r="A66" s="8" t="s">
        <v>207</v>
      </c>
      <c r="B66" s="87"/>
      <c r="C66" s="88"/>
      <c r="D66" s="89" t="s">
        <v>205</v>
      </c>
      <c r="E66" s="90" t="s">
        <v>206</v>
      </c>
      <c r="F66" s="94"/>
      <c r="G66" s="90"/>
      <c r="H66" s="91"/>
      <c r="I66" s="92"/>
      <c r="J66" s="92"/>
      <c r="K66" s="92"/>
      <c r="L66" s="92"/>
      <c r="M66" s="92"/>
      <c r="N66" s="92"/>
      <c r="O66" s="92"/>
      <c r="P66" s="92"/>
      <c r="Q66" s="92"/>
      <c r="R66" s="92"/>
      <c r="S66" s="92"/>
      <c r="T66" s="189">
        <f t="shared" si="16"/>
        <v>0</v>
      </c>
    </row>
    <row r="67" spans="1:20" s="73" customFormat="1" ht="16.5" thickBot="1">
      <c r="A67" s="8" t="s">
        <v>209</v>
      </c>
      <c r="B67" s="70" t="s">
        <v>121</v>
      </c>
      <c r="C67" s="71" t="s">
        <v>208</v>
      </c>
      <c r="D67" s="99"/>
      <c r="E67" s="99"/>
      <c r="F67" s="71"/>
      <c r="G67" s="71"/>
      <c r="H67" s="71"/>
      <c r="I67" s="72">
        <f aca="true" t="shared" si="18" ref="I67:S67">SUM(I68:I70)</f>
        <v>0</v>
      </c>
      <c r="J67" s="72">
        <f t="shared" si="18"/>
        <v>150</v>
      </c>
      <c r="K67" s="72">
        <f>SUM(K68:K70)</f>
        <v>0</v>
      </c>
      <c r="L67" s="72">
        <f t="shared" si="18"/>
        <v>14</v>
      </c>
      <c r="M67" s="72">
        <f t="shared" si="18"/>
        <v>0</v>
      </c>
      <c r="N67" s="72">
        <f t="shared" si="18"/>
        <v>0</v>
      </c>
      <c r="O67" s="72">
        <f>SUM(O68:O70)</f>
        <v>1955</v>
      </c>
      <c r="P67" s="72">
        <f>SUM(P68:P70)</f>
        <v>0</v>
      </c>
      <c r="Q67" s="72">
        <f>SUM(Q68:Q70)</f>
        <v>0</v>
      </c>
      <c r="R67" s="72">
        <f>SUM(R68:R70)</f>
        <v>0</v>
      </c>
      <c r="S67" s="72">
        <f t="shared" si="18"/>
        <v>0</v>
      </c>
      <c r="T67" s="185">
        <f t="shared" si="16"/>
        <v>2119</v>
      </c>
    </row>
    <row r="68" spans="1:20" s="73" customFormat="1" ht="16.5" thickBot="1">
      <c r="A68" s="8" t="s">
        <v>211</v>
      </c>
      <c r="B68" s="74"/>
      <c r="C68" s="75" t="s">
        <v>124</v>
      </c>
      <c r="D68" s="76" t="s">
        <v>210</v>
      </c>
      <c r="E68" s="76"/>
      <c r="F68" s="76"/>
      <c r="G68" s="76"/>
      <c r="H68" s="77"/>
      <c r="I68" s="78"/>
      <c r="J68" s="78">
        <v>150</v>
      </c>
      <c r="K68" s="78"/>
      <c r="L68" s="78">
        <f>'[2]Javaslat_I'!N174</f>
        <v>14</v>
      </c>
      <c r="M68" s="78"/>
      <c r="N68" s="78"/>
      <c r="O68" s="78">
        <f>'[2]4. melléklet'!O68+'[2]Javaslat_I'!N165</f>
        <v>1955</v>
      </c>
      <c r="P68" s="78"/>
      <c r="Q68" s="78"/>
      <c r="R68" s="78"/>
      <c r="S68" s="78"/>
      <c r="T68" s="186">
        <f t="shared" si="16"/>
        <v>2119</v>
      </c>
    </row>
    <row r="69" spans="1:20" s="73" customFormat="1" ht="16.5" thickBot="1">
      <c r="A69" s="8" t="s">
        <v>213</v>
      </c>
      <c r="B69" s="74"/>
      <c r="C69" s="75" t="s">
        <v>133</v>
      </c>
      <c r="D69" s="79" t="s">
        <v>212</v>
      </c>
      <c r="E69" s="79"/>
      <c r="F69" s="79"/>
      <c r="G69" s="79"/>
      <c r="H69" s="81"/>
      <c r="I69" s="82"/>
      <c r="J69" s="82"/>
      <c r="K69" s="82"/>
      <c r="L69" s="82"/>
      <c r="M69" s="82"/>
      <c r="N69" s="82"/>
      <c r="O69" s="82"/>
      <c r="P69" s="82"/>
      <c r="Q69" s="82"/>
      <c r="R69" s="82"/>
      <c r="S69" s="82"/>
      <c r="T69" s="187">
        <f t="shared" si="16"/>
        <v>0</v>
      </c>
    </row>
    <row r="70" spans="1:20" s="73" customFormat="1" ht="16.5" thickBot="1">
      <c r="A70" s="8" t="s">
        <v>215</v>
      </c>
      <c r="B70" s="74"/>
      <c r="C70" s="75" t="s">
        <v>141</v>
      </c>
      <c r="D70" s="79" t="s">
        <v>214</v>
      </c>
      <c r="E70" s="80"/>
      <c r="F70" s="79"/>
      <c r="G70" s="79"/>
      <c r="H70" s="81"/>
      <c r="I70" s="82">
        <f aca="true" t="shared" si="19" ref="I70:S70">SUM(I71:I74)</f>
        <v>0</v>
      </c>
      <c r="J70" s="82">
        <f t="shared" si="19"/>
        <v>0</v>
      </c>
      <c r="K70" s="82">
        <f>SUM(K71:K74)</f>
        <v>0</v>
      </c>
      <c r="L70" s="82">
        <f t="shared" si="19"/>
        <v>0</v>
      </c>
      <c r="M70" s="82">
        <f t="shared" si="19"/>
        <v>0</v>
      </c>
      <c r="N70" s="82">
        <f t="shared" si="19"/>
        <v>0</v>
      </c>
      <c r="O70" s="82">
        <f>SUM(O71:O74)</f>
        <v>0</v>
      </c>
      <c r="P70" s="82">
        <f>SUM(P71:P74)</f>
        <v>0</v>
      </c>
      <c r="Q70" s="82">
        <f>SUM(Q71:Q74)</f>
        <v>0</v>
      </c>
      <c r="R70" s="82">
        <f>SUM(R71:R74)</f>
        <v>0</v>
      </c>
      <c r="S70" s="82">
        <f t="shared" si="19"/>
        <v>0</v>
      </c>
      <c r="T70" s="187">
        <f t="shared" si="16"/>
        <v>0</v>
      </c>
    </row>
    <row r="71" spans="1:20" s="93" customFormat="1" ht="15" thickBot="1">
      <c r="A71" s="8" t="s">
        <v>218</v>
      </c>
      <c r="B71" s="87"/>
      <c r="C71" s="100"/>
      <c r="D71" s="89" t="s">
        <v>216</v>
      </c>
      <c r="E71" s="90" t="s">
        <v>217</v>
      </c>
      <c r="F71" s="90"/>
      <c r="G71" s="90"/>
      <c r="H71" s="91"/>
      <c r="I71" s="92"/>
      <c r="J71" s="92"/>
      <c r="K71" s="92"/>
      <c r="L71" s="92"/>
      <c r="M71" s="92"/>
      <c r="N71" s="92"/>
      <c r="O71" s="92"/>
      <c r="P71" s="92"/>
      <c r="Q71" s="92"/>
      <c r="R71" s="92"/>
      <c r="S71" s="92"/>
      <c r="T71" s="189">
        <f t="shared" si="16"/>
        <v>0</v>
      </c>
    </row>
    <row r="72" spans="1:20" s="93" customFormat="1" ht="15" thickBot="1">
      <c r="A72" s="8" t="s">
        <v>221</v>
      </c>
      <c r="B72" s="87"/>
      <c r="C72" s="100"/>
      <c r="D72" s="89" t="s">
        <v>219</v>
      </c>
      <c r="E72" s="90" t="s">
        <v>220</v>
      </c>
      <c r="F72" s="90"/>
      <c r="G72" s="90"/>
      <c r="H72" s="91"/>
      <c r="I72" s="92"/>
      <c r="J72" s="92"/>
      <c r="K72" s="92"/>
      <c r="L72" s="92"/>
      <c r="M72" s="92"/>
      <c r="N72" s="92"/>
      <c r="O72" s="92"/>
      <c r="P72" s="92"/>
      <c r="Q72" s="92"/>
      <c r="R72" s="92"/>
      <c r="S72" s="92"/>
      <c r="T72" s="189">
        <f t="shared" si="16"/>
        <v>0</v>
      </c>
    </row>
    <row r="73" spans="1:20" s="93" customFormat="1" ht="15" thickBot="1">
      <c r="A73" s="8" t="s">
        <v>224</v>
      </c>
      <c r="B73" s="87"/>
      <c r="C73" s="100"/>
      <c r="D73" s="89" t="s">
        <v>222</v>
      </c>
      <c r="E73" s="90" t="s">
        <v>223</v>
      </c>
      <c r="F73" s="94"/>
      <c r="G73" s="90"/>
      <c r="H73" s="91"/>
      <c r="I73" s="92"/>
      <c r="J73" s="92"/>
      <c r="K73" s="92"/>
      <c r="L73" s="92"/>
      <c r="M73" s="92"/>
      <c r="N73" s="92"/>
      <c r="O73" s="92"/>
      <c r="P73" s="92"/>
      <c r="Q73" s="92"/>
      <c r="R73" s="92"/>
      <c r="S73" s="92"/>
      <c r="T73" s="189">
        <f t="shared" si="16"/>
        <v>0</v>
      </c>
    </row>
    <row r="74" spans="1:20" s="93" customFormat="1" ht="15" thickBot="1">
      <c r="A74" s="8" t="s">
        <v>227</v>
      </c>
      <c r="B74" s="87"/>
      <c r="C74" s="100"/>
      <c r="D74" s="89" t="s">
        <v>225</v>
      </c>
      <c r="E74" s="90" t="s">
        <v>226</v>
      </c>
      <c r="F74" s="94"/>
      <c r="G74" s="90"/>
      <c r="H74" s="91"/>
      <c r="I74" s="98"/>
      <c r="J74" s="98"/>
      <c r="K74" s="98"/>
      <c r="L74" s="98"/>
      <c r="M74" s="98"/>
      <c r="N74" s="98"/>
      <c r="O74" s="98"/>
      <c r="P74" s="98"/>
      <c r="Q74" s="98"/>
      <c r="R74" s="98"/>
      <c r="S74" s="98"/>
      <c r="T74" s="190">
        <f t="shared" si="16"/>
        <v>0</v>
      </c>
    </row>
    <row r="75" spans="1:20" s="104" customFormat="1" ht="30" customHeight="1" thickBot="1">
      <c r="A75" s="8" t="s">
        <v>229</v>
      </c>
      <c r="B75" s="101" t="s">
        <v>973</v>
      </c>
      <c r="C75" s="102"/>
      <c r="D75" s="103"/>
      <c r="E75" s="103"/>
      <c r="F75" s="103"/>
      <c r="G75" s="103"/>
      <c r="H75" s="103"/>
      <c r="I75" s="57">
        <f aca="true" t="shared" si="20" ref="I75:S75">SUM(I55,I67)</f>
        <v>23037</v>
      </c>
      <c r="J75" s="57">
        <f t="shared" si="20"/>
        <v>10282</v>
      </c>
      <c r="K75" s="57">
        <f>SUM(K55,K67)</f>
        <v>10206</v>
      </c>
      <c r="L75" s="57">
        <f t="shared" si="20"/>
        <v>40852</v>
      </c>
      <c r="M75" s="57">
        <f t="shared" si="20"/>
        <v>928</v>
      </c>
      <c r="N75" s="57">
        <f t="shared" si="20"/>
        <v>5812</v>
      </c>
      <c r="O75" s="57">
        <f>SUM(O55,O67)</f>
        <v>261920</v>
      </c>
      <c r="P75" s="57">
        <f>SUM(P55,P67)</f>
        <v>1734</v>
      </c>
      <c r="Q75" s="57">
        <f>SUM(Q55,Q67)</f>
        <v>1475</v>
      </c>
      <c r="R75" s="57">
        <f>SUM(R55,R67)</f>
        <v>24100</v>
      </c>
      <c r="S75" s="57">
        <f t="shared" si="20"/>
        <v>22503</v>
      </c>
      <c r="T75" s="183">
        <f t="shared" si="16"/>
        <v>402849</v>
      </c>
    </row>
    <row r="76" spans="1:20" s="73" customFormat="1" ht="16.5" thickBot="1">
      <c r="A76" s="8" t="s">
        <v>231</v>
      </c>
      <c r="B76" s="70" t="s">
        <v>152</v>
      </c>
      <c r="C76" s="71" t="s">
        <v>230</v>
      </c>
      <c r="D76" s="71"/>
      <c r="E76" s="71"/>
      <c r="F76" s="71"/>
      <c r="G76" s="71"/>
      <c r="H76" s="71"/>
      <c r="I76" s="72">
        <f aca="true" t="shared" si="21" ref="I76:S76">SUM(I77,I79)</f>
        <v>0</v>
      </c>
      <c r="J76" s="72">
        <f t="shared" si="21"/>
        <v>0</v>
      </c>
      <c r="K76" s="72">
        <f>SUM(K77,K79)</f>
        <v>0</v>
      </c>
      <c r="L76" s="72">
        <f t="shared" si="21"/>
        <v>0</v>
      </c>
      <c r="M76" s="72">
        <f t="shared" si="21"/>
        <v>0</v>
      </c>
      <c r="N76" s="72">
        <f t="shared" si="21"/>
        <v>0</v>
      </c>
      <c r="O76" s="72">
        <f>SUM(O77,O79)</f>
        <v>0</v>
      </c>
      <c r="P76" s="72">
        <f>SUM(P77,P79)</f>
        <v>0</v>
      </c>
      <c r="Q76" s="72">
        <f>SUM(Q77,Q79)</f>
        <v>0</v>
      </c>
      <c r="R76" s="72">
        <f>SUM(R77,R79)</f>
        <v>0</v>
      </c>
      <c r="S76" s="72">
        <f t="shared" si="21"/>
        <v>0</v>
      </c>
      <c r="T76" s="185">
        <f t="shared" si="16"/>
        <v>0</v>
      </c>
    </row>
    <row r="77" spans="1:20" s="73" customFormat="1" ht="16.5" thickBot="1">
      <c r="A77" s="8" t="s">
        <v>233</v>
      </c>
      <c r="B77" s="74"/>
      <c r="C77" s="105" t="s">
        <v>155</v>
      </c>
      <c r="D77" s="106" t="s">
        <v>232</v>
      </c>
      <c r="E77" s="106"/>
      <c r="F77" s="106"/>
      <c r="G77" s="106"/>
      <c r="H77" s="107"/>
      <c r="I77" s="108">
        <f aca="true" t="shared" si="22" ref="I77:S77">SUM(I78)</f>
        <v>0</v>
      </c>
      <c r="J77" s="108">
        <f t="shared" si="22"/>
        <v>0</v>
      </c>
      <c r="K77" s="108">
        <f t="shared" si="22"/>
        <v>0</v>
      </c>
      <c r="L77" s="108">
        <f t="shared" si="22"/>
        <v>0</v>
      </c>
      <c r="M77" s="108">
        <f t="shared" si="22"/>
        <v>0</v>
      </c>
      <c r="N77" s="108">
        <f t="shared" si="22"/>
        <v>0</v>
      </c>
      <c r="O77" s="108">
        <f t="shared" si="22"/>
        <v>0</v>
      </c>
      <c r="P77" s="108">
        <f t="shared" si="22"/>
        <v>0</v>
      </c>
      <c r="Q77" s="108">
        <f t="shared" si="22"/>
        <v>0</v>
      </c>
      <c r="R77" s="108">
        <f t="shared" si="22"/>
        <v>0</v>
      </c>
      <c r="S77" s="108">
        <f t="shared" si="22"/>
        <v>0</v>
      </c>
      <c r="T77" s="191">
        <f t="shared" si="16"/>
        <v>0</v>
      </c>
    </row>
    <row r="78" spans="1:20" s="29" customFormat="1" ht="15" customHeight="1" thickBot="1">
      <c r="A78" s="8" t="s">
        <v>235</v>
      </c>
      <c r="B78" s="24"/>
      <c r="C78" s="105" t="s">
        <v>160</v>
      </c>
      <c r="D78" s="76" t="s">
        <v>234</v>
      </c>
      <c r="E78" s="33"/>
      <c r="F78" s="33"/>
      <c r="G78" s="33"/>
      <c r="H78" s="33"/>
      <c r="I78" s="27"/>
      <c r="J78" s="27"/>
      <c r="K78" s="27"/>
      <c r="L78" s="27"/>
      <c r="M78" s="27"/>
      <c r="N78" s="27"/>
      <c r="O78" s="27"/>
      <c r="P78" s="27"/>
      <c r="Q78" s="27"/>
      <c r="R78" s="27"/>
      <c r="S78" s="27"/>
      <c r="T78" s="178">
        <f t="shared" si="16"/>
        <v>0</v>
      </c>
    </row>
    <row r="79" spans="1:20" s="17" customFormat="1" ht="15" customHeight="1" thickBot="1">
      <c r="A79" s="8" t="s">
        <v>238</v>
      </c>
      <c r="B79" s="109"/>
      <c r="C79" s="110" t="s">
        <v>236</v>
      </c>
      <c r="D79" s="111" t="s">
        <v>237</v>
      </c>
      <c r="E79" s="112"/>
      <c r="F79" s="112"/>
      <c r="G79" s="112"/>
      <c r="H79" s="112"/>
      <c r="I79" s="113"/>
      <c r="J79" s="113"/>
      <c r="K79" s="113"/>
      <c r="L79" s="113"/>
      <c r="M79" s="113"/>
      <c r="N79" s="113"/>
      <c r="O79" s="113"/>
      <c r="P79" s="113"/>
      <c r="Q79" s="113"/>
      <c r="R79" s="113"/>
      <c r="S79" s="113"/>
      <c r="T79" s="192">
        <f t="shared" si="16"/>
        <v>0</v>
      </c>
    </row>
    <row r="80" spans="1:20" s="73" customFormat="1" ht="16.5" thickBot="1">
      <c r="A80" s="8" t="s">
        <v>239</v>
      </c>
      <c r="B80" s="70"/>
      <c r="C80" s="71"/>
      <c r="D80" s="99"/>
      <c r="E80" s="99"/>
      <c r="F80" s="71"/>
      <c r="G80" s="71"/>
      <c r="H80" s="115"/>
      <c r="I80" s="72"/>
      <c r="J80" s="72"/>
      <c r="K80" s="72"/>
      <c r="L80" s="72"/>
      <c r="M80" s="72"/>
      <c r="N80" s="72"/>
      <c r="O80" s="72"/>
      <c r="P80" s="72"/>
      <c r="Q80" s="72"/>
      <c r="R80" s="72"/>
      <c r="S80" s="72"/>
      <c r="T80" s="185">
        <f t="shared" si="16"/>
        <v>0</v>
      </c>
    </row>
    <row r="81" spans="1:20" s="104" customFormat="1" ht="30" customHeight="1" thickBot="1">
      <c r="A81" s="8" t="s">
        <v>241</v>
      </c>
      <c r="B81" s="116" t="s">
        <v>974</v>
      </c>
      <c r="C81" s="117"/>
      <c r="D81" s="118"/>
      <c r="E81" s="118"/>
      <c r="F81" s="118"/>
      <c r="G81" s="118"/>
      <c r="H81" s="118"/>
      <c r="I81" s="119">
        <f aca="true" t="shared" si="23" ref="I81:S81">SUM(I75,I76,I80)</f>
        <v>23037</v>
      </c>
      <c r="J81" s="119">
        <f t="shared" si="23"/>
        <v>10282</v>
      </c>
      <c r="K81" s="119">
        <f>SUM(K75,K76,K80)</f>
        <v>10206</v>
      </c>
      <c r="L81" s="119">
        <f t="shared" si="23"/>
        <v>40852</v>
      </c>
      <c r="M81" s="119">
        <f t="shared" si="23"/>
        <v>928</v>
      </c>
      <c r="N81" s="119">
        <f t="shared" si="23"/>
        <v>5812</v>
      </c>
      <c r="O81" s="119">
        <f>SUM(O75,O76,O80)</f>
        <v>261920</v>
      </c>
      <c r="P81" s="119">
        <f>SUM(P75,P76,P80)</f>
        <v>1734</v>
      </c>
      <c r="Q81" s="119">
        <f>SUM(Q75,Q76,Q80)</f>
        <v>1475</v>
      </c>
      <c r="R81" s="119">
        <f>SUM(R75,R76,R80)</f>
        <v>24100</v>
      </c>
      <c r="S81" s="119">
        <f t="shared" si="23"/>
        <v>22503</v>
      </c>
      <c r="T81" s="193">
        <f t="shared" si="16"/>
        <v>402849</v>
      </c>
    </row>
  </sheetData>
  <sheetProtection/>
  <mergeCells count="8">
    <mergeCell ref="B52:H52"/>
    <mergeCell ref="B54:H54"/>
    <mergeCell ref="E4:H4"/>
    <mergeCell ref="B5:T5"/>
    <mergeCell ref="B6:H6"/>
    <mergeCell ref="E9:H9"/>
    <mergeCell ref="B43:H43"/>
    <mergeCell ref="C44:H44"/>
  </mergeCells>
  <printOptions horizontalCentered="1"/>
  <pageMargins left="0.7086614173228347" right="0.7086614173228347" top="0.7480314960629921" bottom="0.7480314960629921" header="0.31496062992125984" footer="0.31496062992125984"/>
  <pageSetup horizontalDpi="600" verticalDpi="600" orientation="portrait" paperSize="8" scale="45" r:id="rId1"/>
  <headerFooter>
    <oddFooter>&amp;L&amp;D&amp;C&amp;P</oddFooter>
  </headerFooter>
</worksheet>
</file>

<file path=xl/worksheets/sheet7.xml><?xml version="1.0" encoding="utf-8"?>
<worksheet xmlns="http://schemas.openxmlformats.org/spreadsheetml/2006/main" xmlns:r="http://schemas.openxmlformats.org/officeDocument/2006/relationships">
  <dimension ref="A1:X81"/>
  <sheetViews>
    <sheetView view="pageBreakPreview" zoomScaleSheetLayoutView="100" zoomScalePageLayoutView="0" workbookViewId="0" topLeftCell="I1">
      <selection activeCell="T2" sqref="T2"/>
    </sheetView>
  </sheetViews>
  <sheetFormatPr defaultColWidth="9.140625" defaultRowHeight="15"/>
  <cols>
    <col min="1" max="1" width="4.421875" style="5" customWidth="1"/>
    <col min="2" max="2" width="4.140625" style="6" customWidth="1"/>
    <col min="3" max="3" width="5.7109375" style="6" customWidth="1"/>
    <col min="4" max="5" width="8.7109375" style="6" customWidth="1"/>
    <col min="6" max="7" width="10.7109375" style="6" customWidth="1"/>
    <col min="8" max="8" width="78.7109375" style="6" customWidth="1"/>
    <col min="9" max="19" width="14.7109375" style="6" customWidth="1"/>
    <col min="20" max="20" width="15.7109375" style="6" customWidth="1"/>
    <col min="21" max="16384" width="9.140625" style="6" customWidth="1"/>
  </cols>
  <sheetData>
    <row r="1" ht="15" customHeight="1">
      <c r="T1" s="7" t="s">
        <v>1249</v>
      </c>
    </row>
    <row r="2" ht="15" customHeight="1"/>
    <row r="3" ht="15" customHeight="1" thickBot="1">
      <c r="T3" s="7" t="s">
        <v>27</v>
      </c>
    </row>
    <row r="4" spans="1:20" s="10" customFormat="1" ht="15" customHeight="1" thickBot="1">
      <c r="A4" s="8"/>
      <c r="B4" s="9" t="s">
        <v>28</v>
      </c>
      <c r="C4" s="9" t="s">
        <v>29</v>
      </c>
      <c r="D4" s="9" t="s">
        <v>30</v>
      </c>
      <c r="E4" s="354" t="s">
        <v>31</v>
      </c>
      <c r="F4" s="355"/>
      <c r="G4" s="355"/>
      <c r="H4" s="356"/>
      <c r="I4" s="9" t="s">
        <v>32</v>
      </c>
      <c r="J4" s="9" t="s">
        <v>33</v>
      </c>
      <c r="K4" s="9" t="s">
        <v>34</v>
      </c>
      <c r="L4" s="9" t="s">
        <v>35</v>
      </c>
      <c r="M4" s="9" t="s">
        <v>277</v>
      </c>
      <c r="N4" s="9" t="s">
        <v>278</v>
      </c>
      <c r="O4" s="9" t="s">
        <v>279</v>
      </c>
      <c r="P4" s="9" t="s">
        <v>280</v>
      </c>
      <c r="Q4" s="9" t="s">
        <v>281</v>
      </c>
      <c r="R4" s="9" t="s">
        <v>282</v>
      </c>
      <c r="S4" s="9" t="s">
        <v>283</v>
      </c>
      <c r="T4" s="160" t="s">
        <v>284</v>
      </c>
    </row>
    <row r="5" spans="1:24" ht="42" customHeight="1" thickBot="1">
      <c r="A5" s="8" t="s">
        <v>36</v>
      </c>
      <c r="B5" s="374" t="s">
        <v>975</v>
      </c>
      <c r="C5" s="375"/>
      <c r="D5" s="375"/>
      <c r="E5" s="375"/>
      <c r="F5" s="375"/>
      <c r="G5" s="375"/>
      <c r="H5" s="375"/>
      <c r="I5" s="375"/>
      <c r="J5" s="375"/>
      <c r="K5" s="375"/>
      <c r="L5" s="375"/>
      <c r="M5" s="375"/>
      <c r="N5" s="375"/>
      <c r="O5" s="375"/>
      <c r="P5" s="375"/>
      <c r="Q5" s="375"/>
      <c r="R5" s="375"/>
      <c r="S5" s="375"/>
      <c r="T5" s="376"/>
      <c r="U5" s="127"/>
      <c r="V5" s="127"/>
      <c r="W5" s="127"/>
      <c r="X5" s="127"/>
    </row>
    <row r="6" spans="1:20" ht="150.75" thickBot="1">
      <c r="A6" s="8" t="s">
        <v>38</v>
      </c>
      <c r="B6" s="353" t="s">
        <v>39</v>
      </c>
      <c r="C6" s="353"/>
      <c r="D6" s="353"/>
      <c r="E6" s="353"/>
      <c r="F6" s="353"/>
      <c r="G6" s="353"/>
      <c r="H6" s="353"/>
      <c r="I6" s="11" t="s">
        <v>377</v>
      </c>
      <c r="J6" s="11" t="s">
        <v>976</v>
      </c>
      <c r="K6" s="11" t="s">
        <v>977</v>
      </c>
      <c r="L6" s="11" t="s">
        <v>978</v>
      </c>
      <c r="M6" s="11" t="s">
        <v>413</v>
      </c>
      <c r="N6" s="128" t="s">
        <v>417</v>
      </c>
      <c r="O6" s="11" t="s">
        <v>979</v>
      </c>
      <c r="P6" s="11" t="s">
        <v>980</v>
      </c>
      <c r="Q6" s="11" t="s">
        <v>981</v>
      </c>
      <c r="R6" s="11" t="s">
        <v>968</v>
      </c>
      <c r="S6" s="11" t="s">
        <v>969</v>
      </c>
      <c r="T6" s="11" t="s">
        <v>982</v>
      </c>
    </row>
    <row r="7" spans="1:20" s="17" customFormat="1" ht="15" customHeight="1" thickBot="1">
      <c r="A7" s="8" t="s">
        <v>44</v>
      </c>
      <c r="B7" s="12" t="s">
        <v>45</v>
      </c>
      <c r="C7" s="13" t="s">
        <v>46</v>
      </c>
      <c r="D7" s="14"/>
      <c r="E7" s="14"/>
      <c r="F7" s="14"/>
      <c r="G7" s="14"/>
      <c r="H7" s="14"/>
      <c r="I7" s="15">
        <f aca="true" t="shared" si="0" ref="I7:S7">SUM(I8,I12,I30,I20)</f>
        <v>0</v>
      </c>
      <c r="J7" s="130">
        <f t="shared" si="0"/>
        <v>0</v>
      </c>
      <c r="K7" s="130">
        <f t="shared" si="0"/>
        <v>0</v>
      </c>
      <c r="L7" s="130">
        <f>SUM(L8,L12,L30,L20)</f>
        <v>0</v>
      </c>
      <c r="M7" s="130">
        <f>SUM(M8,M12,M30,M20)</f>
        <v>0</v>
      </c>
      <c r="N7" s="130">
        <f>SUM(N8,N12,N30,N20)</f>
        <v>42678</v>
      </c>
      <c r="O7" s="130">
        <f t="shared" si="0"/>
        <v>2918</v>
      </c>
      <c r="P7" s="130">
        <f t="shared" si="0"/>
        <v>0</v>
      </c>
      <c r="Q7" s="130">
        <f>SUM(Q8,Q12,Q30,Q20)</f>
        <v>0</v>
      </c>
      <c r="R7" s="130">
        <f>SUM(R8,R12,R30,R20)</f>
        <v>0</v>
      </c>
      <c r="S7" s="130">
        <f t="shared" si="0"/>
        <v>0</v>
      </c>
      <c r="T7" s="162">
        <f>SUM(I7:S7)</f>
        <v>45596</v>
      </c>
    </row>
    <row r="8" spans="1:20" s="17" customFormat="1" ht="15" customHeight="1" thickBot="1">
      <c r="A8" s="8" t="s">
        <v>47</v>
      </c>
      <c r="B8" s="18"/>
      <c r="C8" s="19" t="s">
        <v>48</v>
      </c>
      <c r="D8" s="20" t="s">
        <v>49</v>
      </c>
      <c r="E8" s="21"/>
      <c r="F8" s="21"/>
      <c r="G8" s="21"/>
      <c r="H8" s="21"/>
      <c r="I8" s="22">
        <f aca="true" t="shared" si="1" ref="I8:S8">SUM(I9:I11)</f>
        <v>0</v>
      </c>
      <c r="J8" s="22">
        <f t="shared" si="1"/>
        <v>0</v>
      </c>
      <c r="K8" s="22">
        <f t="shared" si="1"/>
        <v>0</v>
      </c>
      <c r="L8" s="22">
        <f>SUM(L9:L11)</f>
        <v>0</v>
      </c>
      <c r="M8" s="22">
        <f>SUM(M9:M11)</f>
        <v>0</v>
      </c>
      <c r="N8" s="22">
        <f>SUM(N9:N11)</f>
        <v>0</v>
      </c>
      <c r="O8" s="22">
        <f t="shared" si="1"/>
        <v>0</v>
      </c>
      <c r="P8" s="22">
        <f t="shared" si="1"/>
        <v>0</v>
      </c>
      <c r="Q8" s="22">
        <f>SUM(Q9:Q11)</f>
        <v>0</v>
      </c>
      <c r="R8" s="22">
        <f>SUM(R9:R11)</f>
        <v>0</v>
      </c>
      <c r="S8" s="22">
        <f t="shared" si="1"/>
        <v>0</v>
      </c>
      <c r="T8" s="163">
        <f>SUM(I8:S8)</f>
        <v>0</v>
      </c>
    </row>
    <row r="9" spans="1:20" s="29" customFormat="1" ht="15" customHeight="1" thickBot="1">
      <c r="A9" s="8" t="s">
        <v>50</v>
      </c>
      <c r="B9" s="24"/>
      <c r="C9" s="25"/>
      <c r="D9" s="26" t="s">
        <v>51</v>
      </c>
      <c r="E9" s="363" t="s">
        <v>52</v>
      </c>
      <c r="F9" s="363"/>
      <c r="G9" s="363"/>
      <c r="H9" s="364"/>
      <c r="I9" s="27"/>
      <c r="J9" s="134"/>
      <c r="K9" s="134"/>
      <c r="L9" s="134"/>
      <c r="M9" s="134"/>
      <c r="N9" s="134"/>
      <c r="O9" s="134"/>
      <c r="P9" s="134"/>
      <c r="Q9" s="134"/>
      <c r="R9" s="134"/>
      <c r="S9" s="134"/>
      <c r="T9" s="134">
        <f>SUM(I9:S9)</f>
        <v>0</v>
      </c>
    </row>
    <row r="10" spans="1:20" s="29" customFormat="1" ht="15" customHeight="1" thickBot="1">
      <c r="A10" s="8" t="s">
        <v>53</v>
      </c>
      <c r="B10" s="24"/>
      <c r="C10" s="25"/>
      <c r="D10" s="30" t="s">
        <v>54</v>
      </c>
      <c r="E10" s="31" t="s">
        <v>55</v>
      </c>
      <c r="F10" s="32"/>
      <c r="G10" s="32"/>
      <c r="H10" s="32"/>
      <c r="I10" s="27"/>
      <c r="J10" s="134"/>
      <c r="K10" s="134"/>
      <c r="L10" s="134"/>
      <c r="M10" s="134"/>
      <c r="N10" s="134"/>
      <c r="O10" s="134"/>
      <c r="P10" s="134"/>
      <c r="Q10" s="134"/>
      <c r="R10" s="134"/>
      <c r="S10" s="134"/>
      <c r="T10" s="134"/>
    </row>
    <row r="11" spans="1:20" s="29" customFormat="1" ht="15" customHeight="1" thickBot="1">
      <c r="A11" s="8" t="s">
        <v>56</v>
      </c>
      <c r="B11" s="24"/>
      <c r="C11" s="25"/>
      <c r="D11" s="26" t="s">
        <v>57</v>
      </c>
      <c r="E11" s="33" t="s">
        <v>58</v>
      </c>
      <c r="F11" s="34"/>
      <c r="G11" s="34"/>
      <c r="H11" s="33"/>
      <c r="I11" s="27"/>
      <c r="J11" s="134"/>
      <c r="K11" s="134"/>
      <c r="L11" s="134"/>
      <c r="M11" s="134"/>
      <c r="N11" s="134"/>
      <c r="O11" s="134"/>
      <c r="P11" s="134"/>
      <c r="Q11" s="134"/>
      <c r="R11" s="134"/>
      <c r="S11" s="134"/>
      <c r="T11" s="134">
        <f aca="true" t="shared" si="2" ref="T11:T40">SUM(I11:S11)</f>
        <v>0</v>
      </c>
    </row>
    <row r="12" spans="1:20" s="17" customFormat="1" ht="15" customHeight="1" thickBot="1">
      <c r="A12" s="8" t="s">
        <v>59</v>
      </c>
      <c r="B12" s="18"/>
      <c r="C12" s="19" t="s">
        <v>60</v>
      </c>
      <c r="D12" s="35" t="s">
        <v>61</v>
      </c>
      <c r="E12" s="36"/>
      <c r="F12" s="36"/>
      <c r="G12" s="36"/>
      <c r="H12" s="36"/>
      <c r="I12" s="37">
        <f aca="true" t="shared" si="3" ref="I12:S12">SUM(I13:I19)</f>
        <v>0</v>
      </c>
      <c r="J12" s="37">
        <f t="shared" si="3"/>
        <v>0</v>
      </c>
      <c r="K12" s="37">
        <f t="shared" si="3"/>
        <v>0</v>
      </c>
      <c r="L12" s="37">
        <f>SUM(L13:L19)</f>
        <v>0</v>
      </c>
      <c r="M12" s="37">
        <f>SUM(M13:M19)</f>
        <v>0</v>
      </c>
      <c r="N12" s="37">
        <f>SUM(N13:N19)</f>
        <v>0</v>
      </c>
      <c r="O12" s="37">
        <f t="shared" si="3"/>
        <v>0</v>
      </c>
      <c r="P12" s="37">
        <f t="shared" si="3"/>
        <v>0</v>
      </c>
      <c r="Q12" s="37">
        <f>SUM(Q13:Q19)</f>
        <v>0</v>
      </c>
      <c r="R12" s="37">
        <f>SUM(R13:R19)</f>
        <v>0</v>
      </c>
      <c r="S12" s="37">
        <f t="shared" si="3"/>
        <v>0</v>
      </c>
      <c r="T12" s="164">
        <f t="shared" si="2"/>
        <v>0</v>
      </c>
    </row>
    <row r="13" spans="1:20" s="43" customFormat="1" ht="15" customHeight="1" thickBot="1">
      <c r="A13" s="8" t="s">
        <v>62</v>
      </c>
      <c r="B13" s="39"/>
      <c r="C13" s="40"/>
      <c r="D13" s="41" t="s">
        <v>63</v>
      </c>
      <c r="E13" s="33" t="s">
        <v>64</v>
      </c>
      <c r="F13" s="42"/>
      <c r="G13" s="42"/>
      <c r="H13" s="42"/>
      <c r="I13" s="27"/>
      <c r="J13" s="134"/>
      <c r="K13" s="134"/>
      <c r="L13" s="134"/>
      <c r="M13" s="134"/>
      <c r="N13" s="134"/>
      <c r="O13" s="134"/>
      <c r="P13" s="134"/>
      <c r="Q13" s="134"/>
      <c r="R13" s="134"/>
      <c r="S13" s="134"/>
      <c r="T13" s="134">
        <f t="shared" si="2"/>
        <v>0</v>
      </c>
    </row>
    <row r="14" spans="1:20" s="43" customFormat="1" ht="15" customHeight="1" thickBot="1">
      <c r="A14" s="8" t="s">
        <v>65</v>
      </c>
      <c r="B14" s="39"/>
      <c r="C14" s="40"/>
      <c r="D14" s="26" t="s">
        <v>66</v>
      </c>
      <c r="E14" s="33" t="s">
        <v>67</v>
      </c>
      <c r="F14" s="42"/>
      <c r="G14" s="42"/>
      <c r="H14" s="42"/>
      <c r="I14" s="27"/>
      <c r="J14" s="134"/>
      <c r="K14" s="134"/>
      <c r="L14" s="134"/>
      <c r="M14" s="134"/>
      <c r="N14" s="134"/>
      <c r="O14" s="134"/>
      <c r="P14" s="134"/>
      <c r="Q14" s="134"/>
      <c r="R14" s="134"/>
      <c r="S14" s="134"/>
      <c r="T14" s="134">
        <f t="shared" si="2"/>
        <v>0</v>
      </c>
    </row>
    <row r="15" spans="1:20" s="43" customFormat="1" ht="15" customHeight="1" thickBot="1">
      <c r="A15" s="8" t="s">
        <v>68</v>
      </c>
      <c r="B15" s="39"/>
      <c r="C15" s="40"/>
      <c r="D15" s="26" t="s">
        <v>69</v>
      </c>
      <c r="E15" s="33" t="s">
        <v>70</v>
      </c>
      <c r="F15" s="42"/>
      <c r="G15" s="42"/>
      <c r="H15" s="42"/>
      <c r="I15" s="27"/>
      <c r="J15" s="134"/>
      <c r="K15" s="134"/>
      <c r="L15" s="134"/>
      <c r="M15" s="134"/>
      <c r="N15" s="134"/>
      <c r="O15" s="134"/>
      <c r="P15" s="134"/>
      <c r="Q15" s="134"/>
      <c r="R15" s="134"/>
      <c r="S15" s="134"/>
      <c r="T15" s="134">
        <f t="shared" si="2"/>
        <v>0</v>
      </c>
    </row>
    <row r="16" spans="1:20" s="43" customFormat="1" ht="15" customHeight="1" thickBot="1">
      <c r="A16" s="8" t="s">
        <v>73</v>
      </c>
      <c r="B16" s="39"/>
      <c r="C16" s="40"/>
      <c r="D16" s="26" t="s">
        <v>71</v>
      </c>
      <c r="E16" s="33" t="s">
        <v>72</v>
      </c>
      <c r="F16" s="42"/>
      <c r="G16" s="42"/>
      <c r="H16" s="42"/>
      <c r="I16" s="27"/>
      <c r="J16" s="134"/>
      <c r="K16" s="134"/>
      <c r="L16" s="134"/>
      <c r="M16" s="134"/>
      <c r="N16" s="134"/>
      <c r="O16" s="134"/>
      <c r="P16" s="134"/>
      <c r="Q16" s="134"/>
      <c r="R16" s="134"/>
      <c r="S16" s="134"/>
      <c r="T16" s="134"/>
    </row>
    <row r="17" spans="1:20" s="43" customFormat="1" ht="15" customHeight="1" thickBot="1">
      <c r="A17" s="8" t="s">
        <v>76</v>
      </c>
      <c r="B17" s="39"/>
      <c r="C17" s="40"/>
      <c r="D17" s="26" t="s">
        <v>74</v>
      </c>
      <c r="E17" s="33" t="s">
        <v>75</v>
      </c>
      <c r="F17" s="42"/>
      <c r="G17" s="42"/>
      <c r="H17" s="42"/>
      <c r="I17" s="27"/>
      <c r="J17" s="134"/>
      <c r="K17" s="134"/>
      <c r="L17" s="134"/>
      <c r="M17" s="134"/>
      <c r="N17" s="134"/>
      <c r="O17" s="134"/>
      <c r="P17" s="134"/>
      <c r="Q17" s="134"/>
      <c r="R17" s="134"/>
      <c r="S17" s="134"/>
      <c r="T17" s="134">
        <f t="shared" si="2"/>
        <v>0</v>
      </c>
    </row>
    <row r="18" spans="1:20" s="43" customFormat="1" ht="15" customHeight="1" thickBot="1">
      <c r="A18" s="8" t="s">
        <v>79</v>
      </c>
      <c r="B18" s="39"/>
      <c r="C18" s="40"/>
      <c r="D18" s="26" t="s">
        <v>77</v>
      </c>
      <c r="E18" s="33" t="s">
        <v>78</v>
      </c>
      <c r="F18" s="42"/>
      <c r="G18" s="42"/>
      <c r="H18" s="42"/>
      <c r="I18" s="27"/>
      <c r="J18" s="134"/>
      <c r="K18" s="134"/>
      <c r="L18" s="134"/>
      <c r="M18" s="134"/>
      <c r="N18" s="134"/>
      <c r="O18" s="134"/>
      <c r="P18" s="134"/>
      <c r="Q18" s="134"/>
      <c r="R18" s="134"/>
      <c r="S18" s="134"/>
      <c r="T18" s="134">
        <f t="shared" si="2"/>
        <v>0</v>
      </c>
    </row>
    <row r="19" spans="1:20" s="43" customFormat="1" ht="15" customHeight="1" thickBot="1">
      <c r="A19" s="8" t="s">
        <v>82</v>
      </c>
      <c r="B19" s="39"/>
      <c r="C19" s="40"/>
      <c r="D19" s="44" t="s">
        <v>80</v>
      </c>
      <c r="E19" s="33" t="s">
        <v>81</v>
      </c>
      <c r="F19" s="42"/>
      <c r="G19" s="42"/>
      <c r="H19" s="42"/>
      <c r="I19" s="27"/>
      <c r="J19" s="134"/>
      <c r="K19" s="134"/>
      <c r="L19" s="134"/>
      <c r="M19" s="134"/>
      <c r="N19" s="134"/>
      <c r="O19" s="134"/>
      <c r="P19" s="134"/>
      <c r="Q19" s="134"/>
      <c r="R19" s="134"/>
      <c r="S19" s="134"/>
      <c r="T19" s="134">
        <f t="shared" si="2"/>
        <v>0</v>
      </c>
    </row>
    <row r="20" spans="1:20" s="17" customFormat="1" ht="15" customHeight="1" thickBot="1">
      <c r="A20" s="8" t="s">
        <v>84</v>
      </c>
      <c r="B20" s="18"/>
      <c r="C20" s="19" t="s">
        <v>83</v>
      </c>
      <c r="D20" s="35" t="s">
        <v>46</v>
      </c>
      <c r="E20" s="36"/>
      <c r="F20" s="36"/>
      <c r="G20" s="36"/>
      <c r="H20" s="36"/>
      <c r="I20" s="22">
        <f aca="true" t="shared" si="4" ref="I20:S20">SUM(I21:I29)</f>
        <v>0</v>
      </c>
      <c r="J20" s="137">
        <f t="shared" si="4"/>
        <v>0</v>
      </c>
      <c r="K20" s="137">
        <f t="shared" si="4"/>
        <v>0</v>
      </c>
      <c r="L20" s="137">
        <f>SUM(L21:L29)</f>
        <v>0</v>
      </c>
      <c r="M20" s="137">
        <f>SUM(M21:M29)</f>
        <v>0</v>
      </c>
      <c r="N20" s="137">
        <f>SUM(N21:N29)</f>
        <v>42678</v>
      </c>
      <c r="O20" s="137">
        <f t="shared" si="4"/>
        <v>2918</v>
      </c>
      <c r="P20" s="137">
        <f t="shared" si="4"/>
        <v>0</v>
      </c>
      <c r="Q20" s="137">
        <f>SUM(Q21:Q29)</f>
        <v>0</v>
      </c>
      <c r="R20" s="137">
        <f>SUM(R21:R29)</f>
        <v>0</v>
      </c>
      <c r="S20" s="137">
        <f t="shared" si="4"/>
        <v>0</v>
      </c>
      <c r="T20" s="164">
        <f t="shared" si="2"/>
        <v>45596</v>
      </c>
    </row>
    <row r="21" spans="1:20" s="29" customFormat="1" ht="15" customHeight="1" thickBot="1">
      <c r="A21" s="8" t="s">
        <v>87</v>
      </c>
      <c r="B21" s="24"/>
      <c r="C21" s="25"/>
      <c r="D21" s="30" t="s">
        <v>85</v>
      </c>
      <c r="E21" s="33" t="s">
        <v>86</v>
      </c>
      <c r="F21" s="33"/>
      <c r="G21" s="33"/>
      <c r="H21" s="45"/>
      <c r="I21" s="27"/>
      <c r="J21" s="134"/>
      <c r="K21" s="134"/>
      <c r="L21" s="134"/>
      <c r="M21" s="134"/>
      <c r="N21" s="134"/>
      <c r="O21" s="134"/>
      <c r="P21" s="134"/>
      <c r="Q21" s="134"/>
      <c r="R21" s="134"/>
      <c r="S21" s="134"/>
      <c r="T21" s="134">
        <f t="shared" si="2"/>
        <v>0</v>
      </c>
    </row>
    <row r="22" spans="1:20" s="29" customFormat="1" ht="15" customHeight="1" thickBot="1">
      <c r="A22" s="8" t="s">
        <v>90</v>
      </c>
      <c r="B22" s="24"/>
      <c r="C22" s="25"/>
      <c r="D22" s="30" t="s">
        <v>88</v>
      </c>
      <c r="E22" s="33" t="s">
        <v>89</v>
      </c>
      <c r="F22" s="33"/>
      <c r="G22" s="33"/>
      <c r="H22" s="45"/>
      <c r="I22" s="27"/>
      <c r="J22" s="134"/>
      <c r="K22" s="134"/>
      <c r="L22" s="134"/>
      <c r="M22" s="134"/>
      <c r="N22" s="134">
        <v>28830</v>
      </c>
      <c r="O22" s="134">
        <v>2297</v>
      </c>
      <c r="P22" s="134"/>
      <c r="Q22" s="134"/>
      <c r="R22" s="134"/>
      <c r="S22" s="134"/>
      <c r="T22" s="134">
        <f t="shared" si="2"/>
        <v>31127</v>
      </c>
    </row>
    <row r="23" spans="1:20" s="29" customFormat="1" ht="15" customHeight="1" thickBot="1">
      <c r="A23" s="8" t="s">
        <v>93</v>
      </c>
      <c r="B23" s="24"/>
      <c r="C23" s="25"/>
      <c r="D23" s="30" t="s">
        <v>91</v>
      </c>
      <c r="E23" s="45" t="s">
        <v>92</v>
      </c>
      <c r="F23" s="45"/>
      <c r="G23" s="45"/>
      <c r="H23" s="45"/>
      <c r="I23" s="27"/>
      <c r="J23" s="134"/>
      <c r="K23" s="134"/>
      <c r="L23" s="134"/>
      <c r="M23" s="134"/>
      <c r="N23" s="134"/>
      <c r="O23" s="134"/>
      <c r="P23" s="134"/>
      <c r="Q23" s="134"/>
      <c r="R23" s="134"/>
      <c r="S23" s="134"/>
      <c r="T23" s="134">
        <f t="shared" si="2"/>
        <v>0</v>
      </c>
    </row>
    <row r="24" spans="1:20" s="29" customFormat="1" ht="15" customHeight="1" thickBot="1">
      <c r="A24" s="8" t="s">
        <v>96</v>
      </c>
      <c r="B24" s="24"/>
      <c r="C24" s="25"/>
      <c r="D24" s="30" t="s">
        <v>94</v>
      </c>
      <c r="E24" s="45" t="s">
        <v>95</v>
      </c>
      <c r="F24" s="33"/>
      <c r="G24" s="33"/>
      <c r="H24" s="33"/>
      <c r="I24" s="27"/>
      <c r="J24" s="134"/>
      <c r="K24" s="134"/>
      <c r="L24" s="134"/>
      <c r="M24" s="134"/>
      <c r="N24" s="134"/>
      <c r="O24" s="134"/>
      <c r="P24" s="134"/>
      <c r="Q24" s="134"/>
      <c r="R24" s="134"/>
      <c r="S24" s="134"/>
      <c r="T24" s="134">
        <f t="shared" si="2"/>
        <v>0</v>
      </c>
    </row>
    <row r="25" spans="1:20" s="29" customFormat="1" ht="15" customHeight="1" thickBot="1">
      <c r="A25" s="8" t="s">
        <v>99</v>
      </c>
      <c r="B25" s="24"/>
      <c r="C25" s="25"/>
      <c r="D25" s="30" t="s">
        <v>97</v>
      </c>
      <c r="E25" s="45" t="s">
        <v>98</v>
      </c>
      <c r="F25" s="33"/>
      <c r="G25" s="33"/>
      <c r="H25" s="33"/>
      <c r="I25" s="27"/>
      <c r="J25" s="134"/>
      <c r="K25" s="134"/>
      <c r="L25" s="134"/>
      <c r="M25" s="134"/>
      <c r="N25" s="134">
        <v>4775</v>
      </c>
      <c r="O25" s="134"/>
      <c r="P25" s="134"/>
      <c r="Q25" s="134"/>
      <c r="R25" s="134"/>
      <c r="S25" s="134"/>
      <c r="T25" s="134">
        <f t="shared" si="2"/>
        <v>4775</v>
      </c>
    </row>
    <row r="26" spans="1:20" s="29" customFormat="1" ht="15" customHeight="1" thickBot="1">
      <c r="A26" s="8" t="s">
        <v>102</v>
      </c>
      <c r="B26" s="24"/>
      <c r="C26" s="25"/>
      <c r="D26" s="30" t="s">
        <v>100</v>
      </c>
      <c r="E26" s="45" t="s">
        <v>101</v>
      </c>
      <c r="F26" s="33"/>
      <c r="G26" s="33"/>
      <c r="H26" s="33"/>
      <c r="I26" s="27"/>
      <c r="J26" s="134"/>
      <c r="K26" s="134"/>
      <c r="L26" s="134"/>
      <c r="M26" s="134"/>
      <c r="N26" s="134">
        <v>9073</v>
      </c>
      <c r="O26" s="134">
        <v>621</v>
      </c>
      <c r="P26" s="134"/>
      <c r="Q26" s="134"/>
      <c r="R26" s="134"/>
      <c r="S26" s="134"/>
      <c r="T26" s="134">
        <f t="shared" si="2"/>
        <v>9694</v>
      </c>
    </row>
    <row r="27" spans="1:20" s="29" customFormat="1" ht="15" customHeight="1" thickBot="1">
      <c r="A27" s="8" t="s">
        <v>105</v>
      </c>
      <c r="B27" s="24"/>
      <c r="C27" s="25"/>
      <c r="D27" s="30" t="s">
        <v>103</v>
      </c>
      <c r="E27" s="45" t="s">
        <v>104</v>
      </c>
      <c r="F27" s="33"/>
      <c r="G27" s="33"/>
      <c r="H27" s="33"/>
      <c r="I27" s="27"/>
      <c r="J27" s="134"/>
      <c r="K27" s="134"/>
      <c r="L27" s="134"/>
      <c r="M27" s="134"/>
      <c r="N27" s="134"/>
      <c r="O27" s="134"/>
      <c r="P27" s="134"/>
      <c r="Q27" s="134"/>
      <c r="R27" s="134"/>
      <c r="S27" s="134"/>
      <c r="T27" s="134">
        <f t="shared" si="2"/>
        <v>0</v>
      </c>
    </row>
    <row r="28" spans="1:20" s="29" customFormat="1" ht="15" customHeight="1" thickBot="1">
      <c r="A28" s="8" t="s">
        <v>108</v>
      </c>
      <c r="B28" s="24"/>
      <c r="C28" s="25"/>
      <c r="D28" s="30" t="s">
        <v>106</v>
      </c>
      <c r="E28" s="45" t="s">
        <v>107</v>
      </c>
      <c r="F28" s="33"/>
      <c r="G28" s="33"/>
      <c r="H28" s="33"/>
      <c r="I28" s="27"/>
      <c r="J28" s="134"/>
      <c r="K28" s="134"/>
      <c r="L28" s="134"/>
      <c r="M28" s="134"/>
      <c r="N28" s="134"/>
      <c r="O28" s="134"/>
      <c r="P28" s="134"/>
      <c r="Q28" s="134"/>
      <c r="R28" s="134"/>
      <c r="S28" s="134"/>
      <c r="T28" s="134">
        <f t="shared" si="2"/>
        <v>0</v>
      </c>
    </row>
    <row r="29" spans="1:20" s="29" customFormat="1" ht="15" customHeight="1" thickBot="1">
      <c r="A29" s="8" t="s">
        <v>111</v>
      </c>
      <c r="B29" s="24"/>
      <c r="C29" s="25"/>
      <c r="D29" s="30" t="s">
        <v>109</v>
      </c>
      <c r="E29" s="45" t="s">
        <v>110</v>
      </c>
      <c r="F29" s="33"/>
      <c r="G29" s="33"/>
      <c r="H29" s="33"/>
      <c r="I29" s="27"/>
      <c r="J29" s="134"/>
      <c r="K29" s="134"/>
      <c r="L29" s="134"/>
      <c r="M29" s="134"/>
      <c r="N29" s="134"/>
      <c r="O29" s="134"/>
      <c r="P29" s="134"/>
      <c r="Q29" s="134"/>
      <c r="R29" s="134"/>
      <c r="S29" s="134"/>
      <c r="T29" s="134">
        <f t="shared" si="2"/>
        <v>0</v>
      </c>
    </row>
    <row r="30" spans="1:20" s="17" customFormat="1" ht="15" customHeight="1" thickBot="1">
      <c r="A30" s="8" t="s">
        <v>114</v>
      </c>
      <c r="B30" s="18"/>
      <c r="C30" s="19" t="s">
        <v>112</v>
      </c>
      <c r="D30" s="20" t="s">
        <v>113</v>
      </c>
      <c r="E30" s="21"/>
      <c r="F30" s="36"/>
      <c r="G30" s="36"/>
      <c r="H30" s="36"/>
      <c r="I30" s="37">
        <f aca="true" t="shared" si="5" ref="I30:S30">SUM(I31:I32)</f>
        <v>0</v>
      </c>
      <c r="J30" s="37">
        <f t="shared" si="5"/>
        <v>0</v>
      </c>
      <c r="K30" s="37">
        <f t="shared" si="5"/>
        <v>0</v>
      </c>
      <c r="L30" s="37">
        <f>SUM(L31:L32)</f>
        <v>0</v>
      </c>
      <c r="M30" s="37">
        <f>SUM(M31:M32)</f>
        <v>0</v>
      </c>
      <c r="N30" s="37">
        <f>SUM(N31:N32)</f>
        <v>0</v>
      </c>
      <c r="O30" s="37">
        <f t="shared" si="5"/>
        <v>0</v>
      </c>
      <c r="P30" s="37">
        <f t="shared" si="5"/>
        <v>0</v>
      </c>
      <c r="Q30" s="37">
        <f>SUM(Q31:Q32)</f>
        <v>0</v>
      </c>
      <c r="R30" s="37">
        <f>SUM(R31:R32)</f>
        <v>0</v>
      </c>
      <c r="S30" s="37">
        <f t="shared" si="5"/>
        <v>0</v>
      </c>
      <c r="T30" s="164">
        <f t="shared" si="2"/>
        <v>0</v>
      </c>
    </row>
    <row r="31" spans="1:20" s="50" customFormat="1" ht="15" customHeight="1" thickBot="1">
      <c r="A31" s="8" t="s">
        <v>117</v>
      </c>
      <c r="B31" s="46"/>
      <c r="C31" s="47"/>
      <c r="D31" s="26" t="s">
        <v>115</v>
      </c>
      <c r="E31" s="45" t="s">
        <v>116</v>
      </c>
      <c r="F31" s="48"/>
      <c r="G31" s="49"/>
      <c r="H31" s="49"/>
      <c r="I31" s="27"/>
      <c r="J31" s="134"/>
      <c r="K31" s="134"/>
      <c r="L31" s="134"/>
      <c r="M31" s="134"/>
      <c r="N31" s="134"/>
      <c r="O31" s="134"/>
      <c r="P31" s="134"/>
      <c r="Q31" s="134"/>
      <c r="R31" s="134"/>
      <c r="S31" s="134"/>
      <c r="T31" s="134">
        <f t="shared" si="2"/>
        <v>0</v>
      </c>
    </row>
    <row r="32" spans="1:20" s="50" customFormat="1" ht="15" customHeight="1" thickBot="1">
      <c r="A32" s="8" t="s">
        <v>120</v>
      </c>
      <c r="B32" s="46"/>
      <c r="C32" s="47"/>
      <c r="D32" s="26" t="s">
        <v>118</v>
      </c>
      <c r="E32" s="45" t="s">
        <v>119</v>
      </c>
      <c r="F32" s="48"/>
      <c r="G32" s="49"/>
      <c r="H32" s="49"/>
      <c r="I32" s="27"/>
      <c r="J32" s="134"/>
      <c r="K32" s="134"/>
      <c r="L32" s="134"/>
      <c r="M32" s="134"/>
      <c r="N32" s="134"/>
      <c r="O32" s="134"/>
      <c r="P32" s="134"/>
      <c r="Q32" s="134"/>
      <c r="R32" s="134"/>
      <c r="S32" s="134"/>
      <c r="T32" s="134">
        <f t="shared" si="2"/>
        <v>0</v>
      </c>
    </row>
    <row r="33" spans="1:20" s="17" customFormat="1" ht="15" customHeight="1" thickBot="1">
      <c r="A33" s="8" t="s">
        <v>123</v>
      </c>
      <c r="B33" s="12" t="s">
        <v>121</v>
      </c>
      <c r="C33" s="13" t="s">
        <v>122</v>
      </c>
      <c r="D33" s="13"/>
      <c r="E33" s="13"/>
      <c r="F33" s="13"/>
      <c r="G33" s="13"/>
      <c r="H33" s="13"/>
      <c r="I33" s="15">
        <f aca="true" t="shared" si="6" ref="I33:S33">SUM(I34,I37,I40)</f>
        <v>0</v>
      </c>
      <c r="J33" s="15">
        <f t="shared" si="6"/>
        <v>0</v>
      </c>
      <c r="K33" s="15">
        <f t="shared" si="6"/>
        <v>0</v>
      </c>
      <c r="L33" s="15">
        <f>SUM(L34,L37,L40)</f>
        <v>0</v>
      </c>
      <c r="M33" s="15">
        <f>SUM(M34,M37,M40)</f>
        <v>0</v>
      </c>
      <c r="N33" s="15">
        <f>SUM(N34,N37,N40)</f>
        <v>0</v>
      </c>
      <c r="O33" s="15">
        <f t="shared" si="6"/>
        <v>0</v>
      </c>
      <c r="P33" s="15">
        <f t="shared" si="6"/>
        <v>0</v>
      </c>
      <c r="Q33" s="15">
        <f>SUM(Q34,Q37,Q40)</f>
        <v>0</v>
      </c>
      <c r="R33" s="15">
        <f>SUM(R34,R37,R40)</f>
        <v>0</v>
      </c>
      <c r="S33" s="15">
        <f t="shared" si="6"/>
        <v>0</v>
      </c>
      <c r="T33" s="162">
        <f t="shared" si="2"/>
        <v>0</v>
      </c>
    </row>
    <row r="34" spans="1:20" s="17" customFormat="1" ht="15" customHeight="1" thickBot="1">
      <c r="A34" s="8" t="s">
        <v>126</v>
      </c>
      <c r="B34" s="18"/>
      <c r="C34" s="51" t="s">
        <v>124</v>
      </c>
      <c r="D34" s="52" t="s">
        <v>125</v>
      </c>
      <c r="E34" s="20"/>
      <c r="F34" s="21"/>
      <c r="G34" s="21"/>
      <c r="H34" s="21"/>
      <c r="I34" s="22">
        <f aca="true" t="shared" si="7" ref="I34:S34">SUM(I35:I36)</f>
        <v>0</v>
      </c>
      <c r="J34" s="22">
        <f t="shared" si="7"/>
        <v>0</v>
      </c>
      <c r="K34" s="22">
        <f t="shared" si="7"/>
        <v>0</v>
      </c>
      <c r="L34" s="22">
        <f>SUM(L35:L36)</f>
        <v>0</v>
      </c>
      <c r="M34" s="22">
        <f>SUM(M35:M36)</f>
        <v>0</v>
      </c>
      <c r="N34" s="22">
        <f>SUM(N35:N36)</f>
        <v>0</v>
      </c>
      <c r="O34" s="22">
        <f t="shared" si="7"/>
        <v>0</v>
      </c>
      <c r="P34" s="22">
        <f t="shared" si="7"/>
        <v>0</v>
      </c>
      <c r="Q34" s="22">
        <f>SUM(Q35:Q36)</f>
        <v>0</v>
      </c>
      <c r="R34" s="22">
        <f>SUM(R35:R36)</f>
        <v>0</v>
      </c>
      <c r="S34" s="22">
        <f t="shared" si="7"/>
        <v>0</v>
      </c>
      <c r="T34" s="163">
        <f t="shared" si="2"/>
        <v>0</v>
      </c>
    </row>
    <row r="35" spans="1:20" s="29" customFormat="1" ht="15" customHeight="1" thickBot="1">
      <c r="A35" s="8" t="s">
        <v>129</v>
      </c>
      <c r="B35" s="24"/>
      <c r="C35" s="25"/>
      <c r="D35" s="26" t="s">
        <v>127</v>
      </c>
      <c r="E35" s="33" t="s">
        <v>128</v>
      </c>
      <c r="F35" s="33"/>
      <c r="G35" s="33"/>
      <c r="H35" s="33"/>
      <c r="I35" s="27"/>
      <c r="J35" s="27"/>
      <c r="K35" s="27"/>
      <c r="L35" s="27"/>
      <c r="M35" s="27"/>
      <c r="N35" s="27"/>
      <c r="O35" s="27"/>
      <c r="P35" s="27"/>
      <c r="Q35" s="27"/>
      <c r="R35" s="27"/>
      <c r="S35" s="27"/>
      <c r="T35" s="134">
        <f t="shared" si="2"/>
        <v>0</v>
      </c>
    </row>
    <row r="36" spans="1:20" s="29" customFormat="1" ht="15" customHeight="1" thickBot="1">
      <c r="A36" s="8" t="s">
        <v>132</v>
      </c>
      <c r="B36" s="24"/>
      <c r="C36" s="26"/>
      <c r="D36" s="26" t="s">
        <v>130</v>
      </c>
      <c r="E36" s="33" t="s">
        <v>131</v>
      </c>
      <c r="F36" s="34"/>
      <c r="G36" s="34"/>
      <c r="H36" s="33"/>
      <c r="I36" s="27"/>
      <c r="J36" s="27"/>
      <c r="K36" s="27"/>
      <c r="L36" s="27"/>
      <c r="M36" s="27"/>
      <c r="N36" s="27"/>
      <c r="O36" s="27"/>
      <c r="P36" s="27"/>
      <c r="Q36" s="27"/>
      <c r="R36" s="27"/>
      <c r="S36" s="27"/>
      <c r="T36" s="134">
        <f t="shared" si="2"/>
        <v>0</v>
      </c>
    </row>
    <row r="37" spans="1:20" s="17" customFormat="1" ht="15" customHeight="1" thickBot="1">
      <c r="A37" s="8" t="s">
        <v>134</v>
      </c>
      <c r="B37" s="18"/>
      <c r="C37" s="51" t="s">
        <v>133</v>
      </c>
      <c r="D37" s="53" t="s">
        <v>122</v>
      </c>
      <c r="E37" s="35"/>
      <c r="F37" s="36"/>
      <c r="G37" s="36"/>
      <c r="H37" s="36"/>
      <c r="I37" s="37">
        <f aca="true" t="shared" si="8" ref="I37:S37">SUM(I38:I39)</f>
        <v>0</v>
      </c>
      <c r="J37" s="37">
        <f t="shared" si="8"/>
        <v>0</v>
      </c>
      <c r="K37" s="37">
        <f t="shared" si="8"/>
        <v>0</v>
      </c>
      <c r="L37" s="37">
        <f>SUM(L38:L39)</f>
        <v>0</v>
      </c>
      <c r="M37" s="37">
        <f>SUM(M38:M39)</f>
        <v>0</v>
      </c>
      <c r="N37" s="37">
        <f>SUM(N38:N39)</f>
        <v>0</v>
      </c>
      <c r="O37" s="37">
        <f t="shared" si="8"/>
        <v>0</v>
      </c>
      <c r="P37" s="37">
        <f t="shared" si="8"/>
        <v>0</v>
      </c>
      <c r="Q37" s="37">
        <f>SUM(Q38:Q39)</f>
        <v>0</v>
      </c>
      <c r="R37" s="37">
        <f>SUM(R38:R39)</f>
        <v>0</v>
      </c>
      <c r="S37" s="37">
        <f t="shared" si="8"/>
        <v>0</v>
      </c>
      <c r="T37" s="164">
        <f t="shared" si="2"/>
        <v>0</v>
      </c>
    </row>
    <row r="38" spans="1:20" s="29" customFormat="1" ht="15" customHeight="1" thickBot="1">
      <c r="A38" s="8" t="s">
        <v>137</v>
      </c>
      <c r="B38" s="24"/>
      <c r="C38" s="25"/>
      <c r="D38" s="26" t="s">
        <v>135</v>
      </c>
      <c r="E38" s="33" t="s">
        <v>136</v>
      </c>
      <c r="F38" s="33"/>
      <c r="G38" s="33"/>
      <c r="H38" s="33"/>
      <c r="I38" s="27"/>
      <c r="J38" s="27"/>
      <c r="K38" s="27"/>
      <c r="L38" s="27"/>
      <c r="M38" s="27"/>
      <c r="N38" s="27"/>
      <c r="O38" s="27"/>
      <c r="P38" s="27"/>
      <c r="Q38" s="27"/>
      <c r="R38" s="27"/>
      <c r="S38" s="27"/>
      <c r="T38" s="134">
        <f t="shared" si="2"/>
        <v>0</v>
      </c>
    </row>
    <row r="39" spans="1:20" s="29" customFormat="1" ht="15" customHeight="1" thickBot="1">
      <c r="A39" s="8" t="s">
        <v>140</v>
      </c>
      <c r="B39" s="24"/>
      <c r="C39" s="25"/>
      <c r="D39" s="26" t="s">
        <v>138</v>
      </c>
      <c r="E39" s="33" t="s">
        <v>139</v>
      </c>
      <c r="F39" s="45"/>
      <c r="G39" s="45"/>
      <c r="H39" s="45"/>
      <c r="I39" s="27"/>
      <c r="J39" s="27"/>
      <c r="K39" s="27"/>
      <c r="L39" s="27"/>
      <c r="M39" s="27"/>
      <c r="N39" s="27"/>
      <c r="O39" s="27"/>
      <c r="P39" s="27"/>
      <c r="Q39" s="27"/>
      <c r="R39" s="27"/>
      <c r="S39" s="27"/>
      <c r="T39" s="134">
        <f t="shared" si="2"/>
        <v>0</v>
      </c>
    </row>
    <row r="40" spans="1:20" s="17" customFormat="1" ht="15" customHeight="1" thickBot="1">
      <c r="A40" s="8" t="s">
        <v>143</v>
      </c>
      <c r="B40" s="18"/>
      <c r="C40" s="51" t="s">
        <v>141</v>
      </c>
      <c r="D40" s="20" t="s">
        <v>142</v>
      </c>
      <c r="E40" s="54"/>
      <c r="F40" s="21"/>
      <c r="G40" s="21"/>
      <c r="H40" s="21"/>
      <c r="I40" s="22">
        <f aca="true" t="shared" si="9" ref="I40:S40">SUM(I42)</f>
        <v>0</v>
      </c>
      <c r="J40" s="22">
        <f t="shared" si="9"/>
        <v>0</v>
      </c>
      <c r="K40" s="22">
        <f t="shared" si="9"/>
        <v>0</v>
      </c>
      <c r="L40" s="22">
        <f t="shared" si="9"/>
        <v>0</v>
      </c>
      <c r="M40" s="22">
        <f t="shared" si="9"/>
        <v>0</v>
      </c>
      <c r="N40" s="22">
        <f t="shared" si="9"/>
        <v>0</v>
      </c>
      <c r="O40" s="22">
        <f t="shared" si="9"/>
        <v>0</v>
      </c>
      <c r="P40" s="22">
        <f t="shared" si="9"/>
        <v>0</v>
      </c>
      <c r="Q40" s="22">
        <f>SUM(Q42)</f>
        <v>0</v>
      </c>
      <c r="R40" s="22">
        <f>SUM(R42)</f>
        <v>0</v>
      </c>
      <c r="S40" s="22">
        <f t="shared" si="9"/>
        <v>0</v>
      </c>
      <c r="T40" s="163">
        <f t="shared" si="2"/>
        <v>0</v>
      </c>
    </row>
    <row r="41" spans="1:20" s="17" customFormat="1" ht="15" customHeight="1" thickBot="1">
      <c r="A41" s="8" t="s">
        <v>146</v>
      </c>
      <c r="B41" s="18"/>
      <c r="C41" s="51"/>
      <c r="D41" s="26" t="s">
        <v>144</v>
      </c>
      <c r="E41" s="33" t="s">
        <v>145</v>
      </c>
      <c r="F41" s="21"/>
      <c r="G41" s="21"/>
      <c r="H41" s="21"/>
      <c r="I41" s="22"/>
      <c r="J41" s="132"/>
      <c r="K41" s="132"/>
      <c r="L41" s="132"/>
      <c r="M41" s="132"/>
      <c r="N41" s="132"/>
      <c r="O41" s="132"/>
      <c r="P41" s="132"/>
      <c r="Q41" s="132"/>
      <c r="R41" s="132"/>
      <c r="S41" s="132"/>
      <c r="T41" s="163"/>
    </row>
    <row r="42" spans="1:20" s="29" customFormat="1" ht="15" customHeight="1" thickBot="1">
      <c r="A42" s="8" t="s">
        <v>149</v>
      </c>
      <c r="B42" s="24"/>
      <c r="C42" s="25"/>
      <c r="D42" s="26" t="s">
        <v>147</v>
      </c>
      <c r="E42" s="45" t="s">
        <v>148</v>
      </c>
      <c r="F42" s="45"/>
      <c r="G42" s="45"/>
      <c r="H42" s="45"/>
      <c r="I42" s="55"/>
      <c r="J42" s="143"/>
      <c r="K42" s="143"/>
      <c r="L42" s="143"/>
      <c r="M42" s="143"/>
      <c r="N42" s="143"/>
      <c r="O42" s="143"/>
      <c r="P42" s="143"/>
      <c r="Q42" s="143"/>
      <c r="R42" s="143"/>
      <c r="S42" s="143"/>
      <c r="T42" s="143">
        <f aca="true" t="shared" si="10" ref="T42:T52">SUM(I42:S42)</f>
        <v>0</v>
      </c>
    </row>
    <row r="43" spans="1:20" s="17" customFormat="1" ht="30" customHeight="1" thickBot="1">
      <c r="A43" s="8" t="s">
        <v>151</v>
      </c>
      <c r="B43" s="365" t="s">
        <v>983</v>
      </c>
      <c r="C43" s="366"/>
      <c r="D43" s="366"/>
      <c r="E43" s="366"/>
      <c r="F43" s="366"/>
      <c r="G43" s="366"/>
      <c r="H43" s="366"/>
      <c r="I43" s="57">
        <f aca="true" t="shared" si="11" ref="I43:S43">SUM(I7,I33)</f>
        <v>0</v>
      </c>
      <c r="J43" s="57">
        <f t="shared" si="11"/>
        <v>0</v>
      </c>
      <c r="K43" s="57">
        <f t="shared" si="11"/>
        <v>0</v>
      </c>
      <c r="L43" s="57">
        <f>SUM(L7,L33)</f>
        <v>0</v>
      </c>
      <c r="M43" s="57">
        <f>SUM(M7,M33)</f>
        <v>0</v>
      </c>
      <c r="N43" s="57">
        <f>SUM(N7,N33)</f>
        <v>42678</v>
      </c>
      <c r="O43" s="57">
        <f t="shared" si="11"/>
        <v>2918</v>
      </c>
      <c r="P43" s="57">
        <f t="shared" si="11"/>
        <v>0</v>
      </c>
      <c r="Q43" s="57">
        <f>SUM(Q7,Q33)</f>
        <v>0</v>
      </c>
      <c r="R43" s="57">
        <f>SUM(R7,R33)</f>
        <v>0</v>
      </c>
      <c r="S43" s="57">
        <f t="shared" si="11"/>
        <v>0</v>
      </c>
      <c r="T43" s="165">
        <f t="shared" si="10"/>
        <v>45596</v>
      </c>
    </row>
    <row r="44" spans="1:20" s="59" customFormat="1" ht="15" customHeight="1" thickBot="1">
      <c r="A44" s="8" t="s">
        <v>154</v>
      </c>
      <c r="B44" s="12" t="s">
        <v>152</v>
      </c>
      <c r="C44" s="367" t="s">
        <v>153</v>
      </c>
      <c r="D44" s="367"/>
      <c r="E44" s="367"/>
      <c r="F44" s="367"/>
      <c r="G44" s="367"/>
      <c r="H44" s="367"/>
      <c r="I44" s="15">
        <f aca="true" t="shared" si="12" ref="I44:S44">SUM(I45,I47,I50)</f>
        <v>197455</v>
      </c>
      <c r="J44" s="15">
        <f t="shared" si="12"/>
        <v>0</v>
      </c>
      <c r="K44" s="15">
        <f t="shared" si="12"/>
        <v>0</v>
      </c>
      <c r="L44" s="15">
        <f>SUM(L45,L47,L50)</f>
        <v>0</v>
      </c>
      <c r="M44" s="15">
        <f>SUM(M45,M47,M50)</f>
        <v>0</v>
      </c>
      <c r="N44" s="15">
        <f>SUM(N45,N47,N50)</f>
        <v>0</v>
      </c>
      <c r="O44" s="15">
        <f t="shared" si="12"/>
        <v>0</v>
      </c>
      <c r="P44" s="15">
        <f t="shared" si="12"/>
        <v>0</v>
      </c>
      <c r="Q44" s="15">
        <f>SUM(Q45,Q47,Q50)</f>
        <v>0</v>
      </c>
      <c r="R44" s="15">
        <f>SUM(R45,R47,R50)</f>
        <v>0</v>
      </c>
      <c r="S44" s="15">
        <f t="shared" si="12"/>
        <v>0</v>
      </c>
      <c r="T44" s="162">
        <f t="shared" si="10"/>
        <v>197455</v>
      </c>
    </row>
    <row r="45" spans="1:20" s="59" customFormat="1" ht="15" customHeight="1" thickBot="1">
      <c r="A45" s="8" t="s">
        <v>157</v>
      </c>
      <c r="B45" s="60"/>
      <c r="C45" s="19" t="s">
        <v>155</v>
      </c>
      <c r="D45" s="35" t="s">
        <v>156</v>
      </c>
      <c r="E45" s="35"/>
      <c r="F45" s="35"/>
      <c r="G45" s="35"/>
      <c r="H45" s="35"/>
      <c r="I45" s="37">
        <f aca="true" t="shared" si="13" ref="I45:S45">SUM(I46)</f>
        <v>0</v>
      </c>
      <c r="J45" s="37">
        <f t="shared" si="13"/>
        <v>0</v>
      </c>
      <c r="K45" s="37">
        <f t="shared" si="13"/>
        <v>0</v>
      </c>
      <c r="L45" s="37">
        <f t="shared" si="13"/>
        <v>0</v>
      </c>
      <c r="M45" s="37">
        <f t="shared" si="13"/>
        <v>0</v>
      </c>
      <c r="N45" s="37">
        <f t="shared" si="13"/>
        <v>0</v>
      </c>
      <c r="O45" s="37">
        <f t="shared" si="13"/>
        <v>0</v>
      </c>
      <c r="P45" s="37">
        <f t="shared" si="13"/>
        <v>0</v>
      </c>
      <c r="Q45" s="37">
        <f t="shared" si="13"/>
        <v>0</v>
      </c>
      <c r="R45" s="37">
        <f t="shared" si="13"/>
        <v>0</v>
      </c>
      <c r="S45" s="37">
        <f t="shared" si="13"/>
        <v>0</v>
      </c>
      <c r="T45" s="164">
        <f t="shared" si="10"/>
        <v>0</v>
      </c>
    </row>
    <row r="46" spans="1:20" s="29" customFormat="1" ht="15" customHeight="1" thickBot="1">
      <c r="A46" s="8" t="s">
        <v>159</v>
      </c>
      <c r="B46" s="24"/>
      <c r="C46" s="26"/>
      <c r="D46" s="30" t="s">
        <v>158</v>
      </c>
      <c r="E46" s="33" t="s">
        <v>156</v>
      </c>
      <c r="F46" s="33"/>
      <c r="G46" s="33"/>
      <c r="H46" s="33"/>
      <c r="I46" s="27"/>
      <c r="J46" s="27"/>
      <c r="K46" s="27"/>
      <c r="L46" s="27"/>
      <c r="M46" s="27"/>
      <c r="N46" s="27"/>
      <c r="O46" s="27"/>
      <c r="P46" s="27"/>
      <c r="Q46" s="27"/>
      <c r="R46" s="27"/>
      <c r="S46" s="27"/>
      <c r="T46" s="134">
        <f t="shared" si="10"/>
        <v>0</v>
      </c>
    </row>
    <row r="47" spans="1:20" s="17" customFormat="1" ht="15" customHeight="1" thickBot="1">
      <c r="A47" s="8" t="s">
        <v>162</v>
      </c>
      <c r="B47" s="18"/>
      <c r="C47" s="19" t="s">
        <v>160</v>
      </c>
      <c r="D47" s="35" t="s">
        <v>161</v>
      </c>
      <c r="E47" s="35"/>
      <c r="F47" s="35"/>
      <c r="G47" s="35"/>
      <c r="H47" s="21"/>
      <c r="I47" s="37">
        <f aca="true" t="shared" si="14" ref="I47:S47">SUM(I48:I49)</f>
        <v>20285</v>
      </c>
      <c r="J47" s="37">
        <f t="shared" si="14"/>
        <v>0</v>
      </c>
      <c r="K47" s="37">
        <f t="shared" si="14"/>
        <v>0</v>
      </c>
      <c r="L47" s="37">
        <f>SUM(L48:L49)</f>
        <v>0</v>
      </c>
      <c r="M47" s="37">
        <f>SUM(M48:M49)</f>
        <v>0</v>
      </c>
      <c r="N47" s="37">
        <f>SUM(N48:N49)</f>
        <v>0</v>
      </c>
      <c r="O47" s="37">
        <f t="shared" si="14"/>
        <v>0</v>
      </c>
      <c r="P47" s="37">
        <f t="shared" si="14"/>
        <v>0</v>
      </c>
      <c r="Q47" s="37">
        <f>SUM(Q48:Q49)</f>
        <v>0</v>
      </c>
      <c r="R47" s="37">
        <f>SUM(R48:R49)</f>
        <v>0</v>
      </c>
      <c r="S47" s="37">
        <f t="shared" si="14"/>
        <v>0</v>
      </c>
      <c r="T47" s="164">
        <f t="shared" si="10"/>
        <v>20285</v>
      </c>
    </row>
    <row r="48" spans="1:20" s="50" customFormat="1" ht="15" customHeight="1" thickBot="1">
      <c r="A48" s="8" t="s">
        <v>165</v>
      </c>
      <c r="B48" s="46"/>
      <c r="C48" s="26"/>
      <c r="D48" s="26" t="s">
        <v>163</v>
      </c>
      <c r="E48" s="45" t="s">
        <v>164</v>
      </c>
      <c r="F48" s="45"/>
      <c r="G48" s="45"/>
      <c r="H48" s="49"/>
      <c r="I48" s="55">
        <f>'[2]Javaslat_I'!L205</f>
        <v>20285</v>
      </c>
      <c r="J48" s="55"/>
      <c r="K48" s="55"/>
      <c r="L48" s="55"/>
      <c r="M48" s="55"/>
      <c r="N48" s="55"/>
      <c r="O48" s="55"/>
      <c r="P48" s="55"/>
      <c r="Q48" s="55"/>
      <c r="R48" s="55"/>
      <c r="S48" s="55"/>
      <c r="T48" s="143">
        <f t="shared" si="10"/>
        <v>20285</v>
      </c>
    </row>
    <row r="49" spans="1:20" s="50" customFormat="1" ht="15" customHeight="1" thickBot="1">
      <c r="A49" s="8" t="s">
        <v>168</v>
      </c>
      <c r="B49" s="46"/>
      <c r="C49" s="26"/>
      <c r="D49" s="26" t="s">
        <v>166</v>
      </c>
      <c r="E49" s="45" t="s">
        <v>167</v>
      </c>
      <c r="F49" s="45"/>
      <c r="G49" s="45"/>
      <c r="H49" s="49"/>
      <c r="I49" s="55"/>
      <c r="J49" s="55"/>
      <c r="K49" s="55"/>
      <c r="L49" s="55"/>
      <c r="M49" s="55"/>
      <c r="N49" s="55"/>
      <c r="O49" s="55"/>
      <c r="P49" s="55"/>
      <c r="Q49" s="55"/>
      <c r="R49" s="55"/>
      <c r="S49" s="55"/>
      <c r="T49" s="143">
        <f t="shared" si="10"/>
        <v>0</v>
      </c>
    </row>
    <row r="50" spans="1:20" s="17" customFormat="1" ht="15" customHeight="1" thickBot="1">
      <c r="A50" s="8" t="s">
        <v>171</v>
      </c>
      <c r="B50" s="61"/>
      <c r="C50" s="62" t="s">
        <v>169</v>
      </c>
      <c r="D50" s="63" t="s">
        <v>170</v>
      </c>
      <c r="E50" s="64"/>
      <c r="F50" s="64"/>
      <c r="G50" s="64"/>
      <c r="H50" s="64"/>
      <c r="I50" s="65">
        <f>T81-T7-T33-T47</f>
        <v>177170</v>
      </c>
      <c r="J50" s="65"/>
      <c r="K50" s="65"/>
      <c r="L50" s="65"/>
      <c r="M50" s="65"/>
      <c r="N50" s="65"/>
      <c r="O50" s="65"/>
      <c r="P50" s="65"/>
      <c r="Q50" s="65"/>
      <c r="R50" s="65"/>
      <c r="S50" s="65"/>
      <c r="T50" s="166">
        <f t="shared" si="10"/>
        <v>177170</v>
      </c>
    </row>
    <row r="51" spans="1:20" s="17" customFormat="1" ht="15" customHeight="1" thickBot="1">
      <c r="A51" s="8" t="s">
        <v>172</v>
      </c>
      <c r="B51" s="67"/>
      <c r="C51" s="68"/>
      <c r="D51" s="69"/>
      <c r="E51" s="69"/>
      <c r="F51" s="69"/>
      <c r="G51" s="69"/>
      <c r="H51" s="69"/>
      <c r="I51" s="15"/>
      <c r="J51" s="15"/>
      <c r="K51" s="15"/>
      <c r="L51" s="15"/>
      <c r="M51" s="15"/>
      <c r="N51" s="15"/>
      <c r="O51" s="15"/>
      <c r="P51" s="15"/>
      <c r="Q51" s="15"/>
      <c r="R51" s="15"/>
      <c r="S51" s="15"/>
      <c r="T51" s="162">
        <f t="shared" si="10"/>
        <v>0</v>
      </c>
    </row>
    <row r="52" spans="1:20" s="17" customFormat="1" ht="30" customHeight="1" thickBot="1">
      <c r="A52" s="8" t="s">
        <v>174</v>
      </c>
      <c r="B52" s="348" t="s">
        <v>984</v>
      </c>
      <c r="C52" s="349"/>
      <c r="D52" s="349"/>
      <c r="E52" s="349"/>
      <c r="F52" s="349"/>
      <c r="G52" s="349"/>
      <c r="H52" s="349"/>
      <c r="I52" s="57">
        <f aca="true" t="shared" si="15" ref="I52:S52">SUM(I43,I44,I51)</f>
        <v>197455</v>
      </c>
      <c r="J52" s="57">
        <f t="shared" si="15"/>
        <v>0</v>
      </c>
      <c r="K52" s="57">
        <f t="shared" si="15"/>
        <v>0</v>
      </c>
      <c r="L52" s="57">
        <f>SUM(L43,L44,L51)</f>
        <v>0</v>
      </c>
      <c r="M52" s="57">
        <f>SUM(M43,M44,M51)</f>
        <v>0</v>
      </c>
      <c r="N52" s="57">
        <f>SUM(N43,N44,N51)</f>
        <v>42678</v>
      </c>
      <c r="O52" s="57">
        <f t="shared" si="15"/>
        <v>2918</v>
      </c>
      <c r="P52" s="57">
        <f t="shared" si="15"/>
        <v>0</v>
      </c>
      <c r="Q52" s="57">
        <f>SUM(Q43,Q44,Q51)</f>
        <v>0</v>
      </c>
      <c r="R52" s="57">
        <f>SUM(R43,R44,R51)</f>
        <v>0</v>
      </c>
      <c r="S52" s="57">
        <f t="shared" si="15"/>
        <v>0</v>
      </c>
      <c r="T52" s="167">
        <f t="shared" si="10"/>
        <v>243051</v>
      </c>
    </row>
    <row r="53" spans="1:20" s="43" customFormat="1" ht="15" customHeight="1" thickBot="1">
      <c r="A53" s="8" t="s">
        <v>175</v>
      </c>
      <c r="B53" s="149"/>
      <c r="C53" s="150"/>
      <c r="D53" s="150"/>
      <c r="E53" s="150"/>
      <c r="F53" s="150"/>
      <c r="G53" s="150"/>
      <c r="H53" s="150"/>
      <c r="I53" s="150"/>
      <c r="J53" s="150"/>
      <c r="K53" s="150"/>
      <c r="L53" s="150"/>
      <c r="M53" s="150"/>
      <c r="N53" s="150"/>
      <c r="O53" s="150"/>
      <c r="P53" s="150"/>
      <c r="Q53" s="150"/>
      <c r="R53" s="150"/>
      <c r="S53" s="150"/>
      <c r="T53" s="151"/>
    </row>
    <row r="54" spans="1:20" ht="150.75" thickBot="1">
      <c r="A54" s="8" t="s">
        <v>176</v>
      </c>
      <c r="B54" s="353" t="s">
        <v>39</v>
      </c>
      <c r="C54" s="353"/>
      <c r="D54" s="353"/>
      <c r="E54" s="353"/>
      <c r="F54" s="353"/>
      <c r="G54" s="353"/>
      <c r="H54" s="353"/>
      <c r="I54" s="11" t="s">
        <v>377</v>
      </c>
      <c r="J54" s="11" t="s">
        <v>976</v>
      </c>
      <c r="K54" s="11" t="s">
        <v>977</v>
      </c>
      <c r="L54" s="11" t="s">
        <v>978</v>
      </c>
      <c r="M54" s="11" t="s">
        <v>413</v>
      </c>
      <c r="N54" s="128" t="s">
        <v>417</v>
      </c>
      <c r="O54" s="11" t="s">
        <v>979</v>
      </c>
      <c r="P54" s="11" t="s">
        <v>980</v>
      </c>
      <c r="Q54" s="11" t="s">
        <v>981</v>
      </c>
      <c r="R54" s="11" t="s">
        <v>968</v>
      </c>
      <c r="S54" s="11" t="s">
        <v>969</v>
      </c>
      <c r="T54" s="11" t="s">
        <v>982</v>
      </c>
    </row>
    <row r="55" spans="1:20" s="73" customFormat="1" ht="16.5" thickBot="1">
      <c r="A55" s="8" t="s">
        <v>178</v>
      </c>
      <c r="B55" s="70" t="s">
        <v>45</v>
      </c>
      <c r="C55" s="71" t="s">
        <v>177</v>
      </c>
      <c r="D55" s="71"/>
      <c r="E55" s="71"/>
      <c r="F55" s="71"/>
      <c r="G55" s="71"/>
      <c r="H55" s="71"/>
      <c r="I55" s="72">
        <f aca="true" t="shared" si="16" ref="I55:S55">SUM(I56:I60)</f>
        <v>20210</v>
      </c>
      <c r="J55" s="72">
        <f t="shared" si="16"/>
        <v>82971</v>
      </c>
      <c r="K55" s="72">
        <f t="shared" si="16"/>
        <v>881</v>
      </c>
      <c r="L55" s="72">
        <f>SUM(L56:L60)</f>
        <v>47046</v>
      </c>
      <c r="M55" s="72">
        <f>SUM(M56:M60)</f>
        <v>11790</v>
      </c>
      <c r="N55" s="72">
        <f>SUM(N56:N60)</f>
        <v>71738</v>
      </c>
      <c r="O55" s="72">
        <f t="shared" si="16"/>
        <v>1892</v>
      </c>
      <c r="P55" s="72">
        <f t="shared" si="16"/>
        <v>5428</v>
      </c>
      <c r="Q55" s="72">
        <f t="shared" si="16"/>
        <v>95</v>
      </c>
      <c r="R55" s="72">
        <f t="shared" si="16"/>
        <v>0</v>
      </c>
      <c r="S55" s="72">
        <f t="shared" si="16"/>
        <v>0</v>
      </c>
      <c r="T55" s="168">
        <f aca="true" t="shared" si="17" ref="T55:T81">SUM(I55:S55)</f>
        <v>242051</v>
      </c>
    </row>
    <row r="56" spans="1:20" s="73" customFormat="1" ht="16.5" thickBot="1">
      <c r="A56" s="8" t="s">
        <v>180</v>
      </c>
      <c r="B56" s="74"/>
      <c r="C56" s="75" t="s">
        <v>48</v>
      </c>
      <c r="D56" s="76" t="s">
        <v>179</v>
      </c>
      <c r="E56" s="76"/>
      <c r="F56" s="76"/>
      <c r="G56" s="76"/>
      <c r="H56" s="77"/>
      <c r="I56" s="78"/>
      <c r="J56" s="78">
        <v>67028</v>
      </c>
      <c r="K56" s="78">
        <v>240</v>
      </c>
      <c r="L56" s="78">
        <v>38155</v>
      </c>
      <c r="M56" s="78">
        <v>120</v>
      </c>
      <c r="N56" s="78">
        <v>25177</v>
      </c>
      <c r="O56" s="78"/>
      <c r="P56" s="78">
        <v>4195</v>
      </c>
      <c r="Q56" s="78"/>
      <c r="R56" s="78"/>
      <c r="S56" s="78"/>
      <c r="T56" s="169">
        <f t="shared" si="17"/>
        <v>134915</v>
      </c>
    </row>
    <row r="57" spans="1:20" s="73" customFormat="1" ht="16.5" thickBot="1">
      <c r="A57" s="8" t="s">
        <v>182</v>
      </c>
      <c r="B57" s="74"/>
      <c r="C57" s="75" t="s">
        <v>60</v>
      </c>
      <c r="D57" s="79" t="s">
        <v>181</v>
      </c>
      <c r="E57" s="80"/>
      <c r="F57" s="79"/>
      <c r="G57" s="79"/>
      <c r="H57" s="81"/>
      <c r="I57" s="82"/>
      <c r="J57" s="82">
        <v>15026</v>
      </c>
      <c r="K57" s="82">
        <v>53</v>
      </c>
      <c r="L57" s="82">
        <v>8436</v>
      </c>
      <c r="M57" s="82">
        <v>2653</v>
      </c>
      <c r="N57" s="82">
        <v>5681</v>
      </c>
      <c r="O57" s="82"/>
      <c r="P57" s="82">
        <v>927</v>
      </c>
      <c r="Q57" s="82"/>
      <c r="R57" s="82"/>
      <c r="S57" s="82"/>
      <c r="T57" s="170">
        <f t="shared" si="17"/>
        <v>32776</v>
      </c>
    </row>
    <row r="58" spans="1:20" s="73" customFormat="1" ht="16.5" thickBot="1">
      <c r="A58" s="8" t="s">
        <v>184</v>
      </c>
      <c r="B58" s="74"/>
      <c r="C58" s="75" t="s">
        <v>83</v>
      </c>
      <c r="D58" s="79" t="s">
        <v>183</v>
      </c>
      <c r="E58" s="80"/>
      <c r="F58" s="79"/>
      <c r="G58" s="79"/>
      <c r="H58" s="81"/>
      <c r="I58" s="82"/>
      <c r="J58" s="82">
        <f>'[2]5. melléklet'!J58+'[2]Javaslat_I'!N211+'[2]Javaslat_II'!N428</f>
        <v>917</v>
      </c>
      <c r="K58" s="82">
        <f>'[2]5. melléklet_I_mód'!K58+'[2]Javaslat_II'!N434</f>
        <v>588</v>
      </c>
      <c r="L58" s="82">
        <v>455</v>
      </c>
      <c r="M58" s="82">
        <f>'[2]5. melléklet'!M58+'[2]Javaslat_I'!N216+'[2]Javaslat_II'!N439</f>
        <v>9017</v>
      </c>
      <c r="N58" s="82">
        <f>'[2]5. melléklet'!N58+'[2]Javaslat_I'!N221+'[2]Javaslat_II'!N445</f>
        <v>40880</v>
      </c>
      <c r="O58" s="82">
        <v>1892</v>
      </c>
      <c r="P58" s="82">
        <f>'[2]5. melléklet_I_mód'!P58+'[2]Javaslat_II'!N453</f>
        <v>306</v>
      </c>
      <c r="Q58" s="82">
        <v>95</v>
      </c>
      <c r="R58" s="82"/>
      <c r="S58" s="82"/>
      <c r="T58" s="170">
        <f t="shared" si="17"/>
        <v>54150</v>
      </c>
    </row>
    <row r="59" spans="1:20" s="73" customFormat="1" ht="16.5" thickBot="1">
      <c r="A59" s="8" t="s">
        <v>187</v>
      </c>
      <c r="B59" s="74"/>
      <c r="C59" s="75" t="s">
        <v>185</v>
      </c>
      <c r="D59" s="83" t="s">
        <v>186</v>
      </c>
      <c r="E59" s="84"/>
      <c r="F59" s="84"/>
      <c r="G59" s="83"/>
      <c r="H59" s="85"/>
      <c r="I59" s="86"/>
      <c r="J59" s="86"/>
      <c r="K59" s="86"/>
      <c r="L59" s="86"/>
      <c r="M59" s="86"/>
      <c r="N59" s="86"/>
      <c r="O59" s="86"/>
      <c r="P59" s="86"/>
      <c r="Q59" s="86"/>
      <c r="R59" s="86"/>
      <c r="S59" s="86"/>
      <c r="T59" s="171">
        <f t="shared" si="17"/>
        <v>0</v>
      </c>
    </row>
    <row r="60" spans="1:20" s="73" customFormat="1" ht="16.5" thickBot="1">
      <c r="A60" s="8" t="s">
        <v>189</v>
      </c>
      <c r="B60" s="74"/>
      <c r="C60" s="75" t="s">
        <v>112</v>
      </c>
      <c r="D60" s="79" t="s">
        <v>188</v>
      </c>
      <c r="E60" s="80"/>
      <c r="F60" s="79"/>
      <c r="G60" s="79"/>
      <c r="H60" s="81"/>
      <c r="I60" s="82">
        <f aca="true" t="shared" si="18" ref="I60:S60">SUM(I61:I66)</f>
        <v>20210</v>
      </c>
      <c r="J60" s="82">
        <f t="shared" si="18"/>
        <v>0</v>
      </c>
      <c r="K60" s="82">
        <f t="shared" si="18"/>
        <v>0</v>
      </c>
      <c r="L60" s="82">
        <f>SUM(L61:L66)</f>
        <v>0</v>
      </c>
      <c r="M60" s="82">
        <f>SUM(M61:M66)</f>
        <v>0</v>
      </c>
      <c r="N60" s="82">
        <f>SUM(N61:N66)</f>
        <v>0</v>
      </c>
      <c r="O60" s="82">
        <f t="shared" si="18"/>
        <v>0</v>
      </c>
      <c r="P60" s="82">
        <f t="shared" si="18"/>
        <v>0</v>
      </c>
      <c r="Q60" s="82">
        <f t="shared" si="18"/>
        <v>0</v>
      </c>
      <c r="R60" s="82">
        <f>SUM(R61:R66)</f>
        <v>0</v>
      </c>
      <c r="S60" s="82">
        <f t="shared" si="18"/>
        <v>0</v>
      </c>
      <c r="T60" s="170">
        <f t="shared" si="17"/>
        <v>20210</v>
      </c>
    </row>
    <row r="61" spans="1:20" s="93" customFormat="1" ht="15" thickBot="1">
      <c r="A61" s="8" t="s">
        <v>192</v>
      </c>
      <c r="B61" s="87"/>
      <c r="C61" s="88"/>
      <c r="D61" s="89" t="s">
        <v>190</v>
      </c>
      <c r="E61" s="90" t="s">
        <v>191</v>
      </c>
      <c r="F61" s="90"/>
      <c r="G61" s="90"/>
      <c r="H61" s="91"/>
      <c r="I61" s="92">
        <f>'[2]Javaslat_I'!N227</f>
        <v>20210</v>
      </c>
      <c r="J61" s="92"/>
      <c r="K61" s="92"/>
      <c r="L61" s="92"/>
      <c r="M61" s="92"/>
      <c r="N61" s="92"/>
      <c r="O61" s="92"/>
      <c r="P61" s="92"/>
      <c r="Q61" s="92"/>
      <c r="R61" s="92"/>
      <c r="S61" s="92"/>
      <c r="T61" s="92">
        <f t="shared" si="17"/>
        <v>20210</v>
      </c>
    </row>
    <row r="62" spans="1:20" s="93" customFormat="1" ht="15" thickBot="1">
      <c r="A62" s="8" t="s">
        <v>195</v>
      </c>
      <c r="B62" s="87"/>
      <c r="C62" s="88"/>
      <c r="D62" s="89" t="s">
        <v>193</v>
      </c>
      <c r="E62" s="90" t="s">
        <v>194</v>
      </c>
      <c r="F62" s="90"/>
      <c r="G62" s="90"/>
      <c r="H62" s="91"/>
      <c r="I62" s="92"/>
      <c r="J62" s="92"/>
      <c r="K62" s="92"/>
      <c r="L62" s="92"/>
      <c r="M62" s="92"/>
      <c r="N62" s="92"/>
      <c r="O62" s="92"/>
      <c r="P62" s="92"/>
      <c r="Q62" s="92"/>
      <c r="R62" s="92"/>
      <c r="S62" s="92"/>
      <c r="T62" s="92">
        <f t="shared" si="17"/>
        <v>0</v>
      </c>
    </row>
    <row r="63" spans="1:20" s="93" customFormat="1" ht="15" thickBot="1">
      <c r="A63" s="8" t="s">
        <v>198</v>
      </c>
      <c r="B63" s="87"/>
      <c r="C63" s="88"/>
      <c r="D63" s="89" t="s">
        <v>196</v>
      </c>
      <c r="E63" s="90" t="s">
        <v>197</v>
      </c>
      <c r="F63" s="94"/>
      <c r="G63" s="90"/>
      <c r="H63" s="91"/>
      <c r="I63" s="92"/>
      <c r="J63" s="92"/>
      <c r="K63" s="92"/>
      <c r="L63" s="92"/>
      <c r="M63" s="92"/>
      <c r="N63" s="92"/>
      <c r="O63" s="92"/>
      <c r="P63" s="92"/>
      <c r="Q63" s="92"/>
      <c r="R63" s="92"/>
      <c r="S63" s="92"/>
      <c r="T63" s="92">
        <f t="shared" si="17"/>
        <v>0</v>
      </c>
    </row>
    <row r="64" spans="1:20" s="93" customFormat="1" ht="15" thickBot="1">
      <c r="A64" s="8" t="s">
        <v>201</v>
      </c>
      <c r="B64" s="87"/>
      <c r="C64" s="88"/>
      <c r="D64" s="89" t="s">
        <v>199</v>
      </c>
      <c r="E64" s="95" t="s">
        <v>200</v>
      </c>
      <c r="F64" s="96"/>
      <c r="G64" s="95"/>
      <c r="H64" s="97"/>
      <c r="I64" s="98"/>
      <c r="J64" s="98"/>
      <c r="K64" s="98"/>
      <c r="L64" s="98"/>
      <c r="M64" s="98"/>
      <c r="N64" s="98"/>
      <c r="O64" s="98"/>
      <c r="P64" s="98"/>
      <c r="Q64" s="98"/>
      <c r="R64" s="98"/>
      <c r="S64" s="98"/>
      <c r="T64" s="98">
        <f t="shared" si="17"/>
        <v>0</v>
      </c>
    </row>
    <row r="65" spans="1:20" s="93" customFormat="1" ht="15" thickBot="1">
      <c r="A65" s="8" t="s">
        <v>204</v>
      </c>
      <c r="B65" s="87"/>
      <c r="C65" s="88"/>
      <c r="D65" s="89" t="s">
        <v>202</v>
      </c>
      <c r="E65" s="90" t="s">
        <v>203</v>
      </c>
      <c r="F65" s="94"/>
      <c r="G65" s="90"/>
      <c r="H65" s="91"/>
      <c r="I65" s="92"/>
      <c r="J65" s="92"/>
      <c r="K65" s="92"/>
      <c r="L65" s="92"/>
      <c r="M65" s="92"/>
      <c r="N65" s="92"/>
      <c r="O65" s="92"/>
      <c r="P65" s="92"/>
      <c r="Q65" s="92"/>
      <c r="R65" s="92"/>
      <c r="S65" s="92"/>
      <c r="T65" s="92">
        <f t="shared" si="17"/>
        <v>0</v>
      </c>
    </row>
    <row r="66" spans="1:20" s="93" customFormat="1" ht="15" thickBot="1">
      <c r="A66" s="8" t="s">
        <v>207</v>
      </c>
      <c r="B66" s="87"/>
      <c r="C66" s="88"/>
      <c r="D66" s="89" t="s">
        <v>205</v>
      </c>
      <c r="E66" s="90" t="s">
        <v>206</v>
      </c>
      <c r="F66" s="94"/>
      <c r="G66" s="90"/>
      <c r="H66" s="91"/>
      <c r="I66" s="92"/>
      <c r="J66" s="92"/>
      <c r="K66" s="92"/>
      <c r="L66" s="92"/>
      <c r="M66" s="92"/>
      <c r="N66" s="92"/>
      <c r="O66" s="92"/>
      <c r="P66" s="92"/>
      <c r="Q66" s="92"/>
      <c r="R66" s="92"/>
      <c r="S66" s="92"/>
      <c r="T66" s="92">
        <f t="shared" si="17"/>
        <v>0</v>
      </c>
    </row>
    <row r="67" spans="1:20" s="73" customFormat="1" ht="16.5" thickBot="1">
      <c r="A67" s="8" t="s">
        <v>209</v>
      </c>
      <c r="B67" s="70" t="s">
        <v>121</v>
      </c>
      <c r="C67" s="71" t="s">
        <v>208</v>
      </c>
      <c r="D67" s="99"/>
      <c r="E67" s="99"/>
      <c r="F67" s="71"/>
      <c r="G67" s="71"/>
      <c r="H67" s="71"/>
      <c r="I67" s="72">
        <f aca="true" t="shared" si="19" ref="I67:S67">SUM(I68:I70)</f>
        <v>0</v>
      </c>
      <c r="J67" s="72">
        <f t="shared" si="19"/>
        <v>200</v>
      </c>
      <c r="K67" s="72">
        <f t="shared" si="19"/>
        <v>0</v>
      </c>
      <c r="L67" s="72">
        <f>SUM(L68:L70)</f>
        <v>200</v>
      </c>
      <c r="M67" s="72">
        <f>SUM(M68:M70)</f>
        <v>350</v>
      </c>
      <c r="N67" s="72">
        <f>SUM(N68:N70)</f>
        <v>200</v>
      </c>
      <c r="O67" s="72">
        <f t="shared" si="19"/>
        <v>0</v>
      </c>
      <c r="P67" s="72">
        <f t="shared" si="19"/>
        <v>0</v>
      </c>
      <c r="Q67" s="72">
        <f t="shared" si="19"/>
        <v>50</v>
      </c>
      <c r="R67" s="72">
        <f>SUM(R68:R70)</f>
        <v>0</v>
      </c>
      <c r="S67" s="72">
        <f t="shared" si="19"/>
        <v>0</v>
      </c>
      <c r="T67" s="168">
        <f t="shared" si="17"/>
        <v>1000</v>
      </c>
    </row>
    <row r="68" spans="1:20" s="73" customFormat="1" ht="16.5" thickBot="1">
      <c r="A68" s="8" t="s">
        <v>211</v>
      </c>
      <c r="B68" s="74"/>
      <c r="C68" s="75" t="s">
        <v>124</v>
      </c>
      <c r="D68" s="76" t="s">
        <v>210</v>
      </c>
      <c r="E68" s="76"/>
      <c r="F68" s="76"/>
      <c r="G68" s="76"/>
      <c r="H68" s="77"/>
      <c r="I68" s="78"/>
      <c r="J68" s="78">
        <v>200</v>
      </c>
      <c r="K68" s="78"/>
      <c r="L68" s="78">
        <v>200</v>
      </c>
      <c r="M68" s="78">
        <v>350</v>
      </c>
      <c r="N68" s="78">
        <f>'[2]Javaslat_II'!N448</f>
        <v>200</v>
      </c>
      <c r="O68" s="78"/>
      <c r="P68" s="78">
        <f>'[2]5. melléklet_I_mód'!P68+'[2]Javaslat_II'!N456</f>
        <v>0</v>
      </c>
      <c r="Q68" s="78">
        <v>50</v>
      </c>
      <c r="R68" s="78"/>
      <c r="S68" s="78"/>
      <c r="T68" s="169">
        <f t="shared" si="17"/>
        <v>1000</v>
      </c>
    </row>
    <row r="69" spans="1:20" s="73" customFormat="1" ht="16.5" thickBot="1">
      <c r="A69" s="8" t="s">
        <v>213</v>
      </c>
      <c r="B69" s="74"/>
      <c r="C69" s="75" t="s">
        <v>133</v>
      </c>
      <c r="D69" s="79" t="s">
        <v>212</v>
      </c>
      <c r="E69" s="79"/>
      <c r="F69" s="79"/>
      <c r="G69" s="79"/>
      <c r="H69" s="81"/>
      <c r="I69" s="82"/>
      <c r="J69" s="82"/>
      <c r="K69" s="82"/>
      <c r="L69" s="82"/>
      <c r="M69" s="82"/>
      <c r="N69" s="82"/>
      <c r="O69" s="82"/>
      <c r="P69" s="82"/>
      <c r="Q69" s="82"/>
      <c r="R69" s="82"/>
      <c r="S69" s="82"/>
      <c r="T69" s="170">
        <f t="shared" si="17"/>
        <v>0</v>
      </c>
    </row>
    <row r="70" spans="1:20" s="73" customFormat="1" ht="16.5" thickBot="1">
      <c r="A70" s="8" t="s">
        <v>215</v>
      </c>
      <c r="B70" s="74"/>
      <c r="C70" s="75" t="s">
        <v>141</v>
      </c>
      <c r="D70" s="79" t="s">
        <v>214</v>
      </c>
      <c r="E70" s="80"/>
      <c r="F70" s="79"/>
      <c r="G70" s="79"/>
      <c r="H70" s="81"/>
      <c r="I70" s="82">
        <f aca="true" t="shared" si="20" ref="I70:S70">SUM(I71:I74)</f>
        <v>0</v>
      </c>
      <c r="J70" s="82">
        <f t="shared" si="20"/>
        <v>0</v>
      </c>
      <c r="K70" s="82">
        <f t="shared" si="20"/>
        <v>0</v>
      </c>
      <c r="L70" s="82">
        <f>SUM(L71:L74)</f>
        <v>0</v>
      </c>
      <c r="M70" s="82">
        <f>SUM(M71:M74)</f>
        <v>0</v>
      </c>
      <c r="N70" s="82">
        <f>SUM(N71:N74)</f>
        <v>0</v>
      </c>
      <c r="O70" s="82">
        <f t="shared" si="20"/>
        <v>0</v>
      </c>
      <c r="P70" s="82">
        <f t="shared" si="20"/>
        <v>0</v>
      </c>
      <c r="Q70" s="82">
        <f t="shared" si="20"/>
        <v>0</v>
      </c>
      <c r="R70" s="82">
        <f>SUM(R71:R74)</f>
        <v>0</v>
      </c>
      <c r="S70" s="82">
        <f t="shared" si="20"/>
        <v>0</v>
      </c>
      <c r="T70" s="170">
        <f t="shared" si="17"/>
        <v>0</v>
      </c>
    </row>
    <row r="71" spans="1:20" s="93" customFormat="1" ht="15" thickBot="1">
      <c r="A71" s="8" t="s">
        <v>218</v>
      </c>
      <c r="B71" s="87"/>
      <c r="C71" s="100"/>
      <c r="D71" s="89" t="s">
        <v>216</v>
      </c>
      <c r="E71" s="90" t="s">
        <v>217</v>
      </c>
      <c r="F71" s="90"/>
      <c r="G71" s="90"/>
      <c r="H71" s="91"/>
      <c r="I71" s="92"/>
      <c r="J71" s="92"/>
      <c r="K71" s="92"/>
      <c r="L71" s="92"/>
      <c r="M71" s="92"/>
      <c r="N71" s="92"/>
      <c r="O71" s="92"/>
      <c r="P71" s="92"/>
      <c r="Q71" s="92"/>
      <c r="R71" s="92"/>
      <c r="S71" s="92"/>
      <c r="T71" s="92">
        <f t="shared" si="17"/>
        <v>0</v>
      </c>
    </row>
    <row r="72" spans="1:20" s="93" customFormat="1" ht="15" thickBot="1">
      <c r="A72" s="8" t="s">
        <v>221</v>
      </c>
      <c r="B72" s="87"/>
      <c r="C72" s="100"/>
      <c r="D72" s="89" t="s">
        <v>219</v>
      </c>
      <c r="E72" s="90" t="s">
        <v>220</v>
      </c>
      <c r="F72" s="90"/>
      <c r="G72" s="90"/>
      <c r="H72" s="91"/>
      <c r="I72" s="92"/>
      <c r="J72" s="92"/>
      <c r="K72" s="92"/>
      <c r="L72" s="92"/>
      <c r="M72" s="92"/>
      <c r="N72" s="92"/>
      <c r="O72" s="92"/>
      <c r="P72" s="92"/>
      <c r="Q72" s="92"/>
      <c r="R72" s="92"/>
      <c r="S72" s="92"/>
      <c r="T72" s="92">
        <f t="shared" si="17"/>
        <v>0</v>
      </c>
    </row>
    <row r="73" spans="1:20" s="93" customFormat="1" ht="15" thickBot="1">
      <c r="A73" s="8" t="s">
        <v>224</v>
      </c>
      <c r="B73" s="87"/>
      <c r="C73" s="100"/>
      <c r="D73" s="89" t="s">
        <v>222</v>
      </c>
      <c r="E73" s="90" t="s">
        <v>223</v>
      </c>
      <c r="F73" s="94"/>
      <c r="G73" s="90"/>
      <c r="H73" s="91"/>
      <c r="I73" s="92"/>
      <c r="J73" s="92"/>
      <c r="K73" s="92"/>
      <c r="L73" s="92"/>
      <c r="M73" s="92"/>
      <c r="N73" s="92"/>
      <c r="O73" s="92"/>
      <c r="P73" s="92"/>
      <c r="Q73" s="92"/>
      <c r="R73" s="92"/>
      <c r="S73" s="92"/>
      <c r="T73" s="92">
        <f t="shared" si="17"/>
        <v>0</v>
      </c>
    </row>
    <row r="74" spans="1:20" s="93" customFormat="1" ht="15" thickBot="1">
      <c r="A74" s="8" t="s">
        <v>227</v>
      </c>
      <c r="B74" s="87"/>
      <c r="C74" s="100"/>
      <c r="D74" s="89" t="s">
        <v>225</v>
      </c>
      <c r="E74" s="90" t="s">
        <v>226</v>
      </c>
      <c r="F74" s="94"/>
      <c r="G74" s="90"/>
      <c r="H74" s="91"/>
      <c r="I74" s="98"/>
      <c r="J74" s="98"/>
      <c r="K74" s="98"/>
      <c r="L74" s="98"/>
      <c r="M74" s="98"/>
      <c r="N74" s="98"/>
      <c r="O74" s="98"/>
      <c r="P74" s="98"/>
      <c r="Q74" s="98"/>
      <c r="R74" s="98"/>
      <c r="S74" s="98"/>
      <c r="T74" s="98">
        <f t="shared" si="17"/>
        <v>0</v>
      </c>
    </row>
    <row r="75" spans="1:20" s="104" customFormat="1" ht="30" customHeight="1" thickBot="1">
      <c r="A75" s="8" t="s">
        <v>229</v>
      </c>
      <c r="B75" s="101" t="s">
        <v>985</v>
      </c>
      <c r="C75" s="102"/>
      <c r="D75" s="103"/>
      <c r="E75" s="103"/>
      <c r="F75" s="103"/>
      <c r="G75" s="103"/>
      <c r="H75" s="103"/>
      <c r="I75" s="57">
        <f aca="true" t="shared" si="21" ref="I75:S75">SUM(I55,I67)</f>
        <v>20210</v>
      </c>
      <c r="J75" s="57">
        <f t="shared" si="21"/>
        <v>83171</v>
      </c>
      <c r="K75" s="57">
        <f t="shared" si="21"/>
        <v>881</v>
      </c>
      <c r="L75" s="57">
        <f>SUM(L55,L67)</f>
        <v>47246</v>
      </c>
      <c r="M75" s="57">
        <f>SUM(M55,M67)</f>
        <v>12140</v>
      </c>
      <c r="N75" s="57">
        <f>SUM(N55,N67)</f>
        <v>71938</v>
      </c>
      <c r="O75" s="57">
        <f t="shared" si="21"/>
        <v>1892</v>
      </c>
      <c r="P75" s="57">
        <f t="shared" si="21"/>
        <v>5428</v>
      </c>
      <c r="Q75" s="57">
        <f t="shared" si="21"/>
        <v>145</v>
      </c>
      <c r="R75" s="57">
        <f>SUM(R55,R67)</f>
        <v>0</v>
      </c>
      <c r="S75" s="57">
        <f t="shared" si="21"/>
        <v>0</v>
      </c>
      <c r="T75" s="167">
        <f t="shared" si="17"/>
        <v>243051</v>
      </c>
    </row>
    <row r="76" spans="1:20" s="73" customFormat="1" ht="16.5" thickBot="1">
      <c r="A76" s="8" t="s">
        <v>231</v>
      </c>
      <c r="B76" s="70" t="s">
        <v>152</v>
      </c>
      <c r="C76" s="71" t="s">
        <v>230</v>
      </c>
      <c r="D76" s="71"/>
      <c r="E76" s="71"/>
      <c r="F76" s="71"/>
      <c r="G76" s="71"/>
      <c r="H76" s="71"/>
      <c r="I76" s="72">
        <f aca="true" t="shared" si="22" ref="I76:S76">SUM(I77,I79)</f>
        <v>0</v>
      </c>
      <c r="J76" s="72">
        <f t="shared" si="22"/>
        <v>0</v>
      </c>
      <c r="K76" s="72">
        <f t="shared" si="22"/>
        <v>0</v>
      </c>
      <c r="L76" s="72">
        <f>SUM(L77,L79)</f>
        <v>0</v>
      </c>
      <c r="M76" s="72">
        <f>SUM(M77,M79)</f>
        <v>0</v>
      </c>
      <c r="N76" s="72">
        <f>SUM(N77,N79)</f>
        <v>0</v>
      </c>
      <c r="O76" s="72">
        <f t="shared" si="22"/>
        <v>0</v>
      </c>
      <c r="P76" s="72">
        <f t="shared" si="22"/>
        <v>0</v>
      </c>
      <c r="Q76" s="72">
        <f t="shared" si="22"/>
        <v>0</v>
      </c>
      <c r="R76" s="72">
        <f>SUM(R77,R79)</f>
        <v>0</v>
      </c>
      <c r="S76" s="72">
        <f t="shared" si="22"/>
        <v>0</v>
      </c>
      <c r="T76" s="168">
        <f t="shared" si="17"/>
        <v>0</v>
      </c>
    </row>
    <row r="77" spans="1:20" s="73" customFormat="1" ht="16.5" thickBot="1">
      <c r="A77" s="8" t="s">
        <v>233</v>
      </c>
      <c r="B77" s="74"/>
      <c r="C77" s="105" t="s">
        <v>155</v>
      </c>
      <c r="D77" s="106" t="s">
        <v>232</v>
      </c>
      <c r="E77" s="106"/>
      <c r="F77" s="106"/>
      <c r="G77" s="106"/>
      <c r="H77" s="107"/>
      <c r="I77" s="108"/>
      <c r="J77" s="108"/>
      <c r="K77" s="108"/>
      <c r="L77" s="108"/>
      <c r="M77" s="108"/>
      <c r="N77" s="108"/>
      <c r="O77" s="108"/>
      <c r="P77" s="108"/>
      <c r="Q77" s="108"/>
      <c r="R77" s="108"/>
      <c r="S77" s="108"/>
      <c r="T77" s="172">
        <f t="shared" si="17"/>
        <v>0</v>
      </c>
    </row>
    <row r="78" spans="1:20" s="29" customFormat="1" ht="15" customHeight="1" thickBot="1">
      <c r="A78" s="8" t="s">
        <v>235</v>
      </c>
      <c r="B78" s="24"/>
      <c r="C78" s="105" t="s">
        <v>160</v>
      </c>
      <c r="D78" s="76" t="s">
        <v>234</v>
      </c>
      <c r="E78" s="33"/>
      <c r="F78" s="33"/>
      <c r="G78" s="33"/>
      <c r="H78" s="33"/>
      <c r="I78" s="27"/>
      <c r="J78" s="27"/>
      <c r="K78" s="27"/>
      <c r="L78" s="27"/>
      <c r="M78" s="27"/>
      <c r="N78" s="27"/>
      <c r="O78" s="27"/>
      <c r="P78" s="27"/>
      <c r="Q78" s="27"/>
      <c r="R78" s="27"/>
      <c r="S78" s="27"/>
      <c r="T78" s="134">
        <f t="shared" si="17"/>
        <v>0</v>
      </c>
    </row>
    <row r="79" spans="1:20" s="17" customFormat="1" ht="15" customHeight="1" thickBot="1">
      <c r="A79" s="8" t="s">
        <v>238</v>
      </c>
      <c r="B79" s="109"/>
      <c r="C79" s="110" t="s">
        <v>236</v>
      </c>
      <c r="D79" s="111" t="s">
        <v>237</v>
      </c>
      <c r="E79" s="112"/>
      <c r="F79" s="112"/>
      <c r="G79" s="112"/>
      <c r="H79" s="112"/>
      <c r="I79" s="113"/>
      <c r="J79" s="113"/>
      <c r="K79" s="113"/>
      <c r="L79" s="113"/>
      <c r="M79" s="113"/>
      <c r="N79" s="113"/>
      <c r="O79" s="113"/>
      <c r="P79" s="113"/>
      <c r="Q79" s="113"/>
      <c r="R79" s="113"/>
      <c r="S79" s="113"/>
      <c r="T79" s="173">
        <f t="shared" si="17"/>
        <v>0</v>
      </c>
    </row>
    <row r="80" spans="1:20" s="73" customFormat="1" ht="16.5" thickBot="1">
      <c r="A80" s="8" t="s">
        <v>239</v>
      </c>
      <c r="B80" s="70"/>
      <c r="C80" s="71"/>
      <c r="D80" s="99"/>
      <c r="E80" s="99"/>
      <c r="F80" s="71"/>
      <c r="G80" s="71"/>
      <c r="H80" s="115"/>
      <c r="I80" s="72"/>
      <c r="J80" s="72"/>
      <c r="K80" s="72"/>
      <c r="L80" s="72"/>
      <c r="M80" s="72"/>
      <c r="N80" s="72"/>
      <c r="O80" s="72"/>
      <c r="P80" s="72"/>
      <c r="Q80" s="72"/>
      <c r="R80" s="72"/>
      <c r="S80" s="72"/>
      <c r="T80" s="168">
        <f t="shared" si="17"/>
        <v>0</v>
      </c>
    </row>
    <row r="81" spans="1:20" s="104" customFormat="1" ht="30" customHeight="1" thickBot="1">
      <c r="A81" s="8" t="s">
        <v>241</v>
      </c>
      <c r="B81" s="116" t="s">
        <v>986</v>
      </c>
      <c r="C81" s="117"/>
      <c r="D81" s="118"/>
      <c r="E81" s="118"/>
      <c r="F81" s="118"/>
      <c r="G81" s="118"/>
      <c r="H81" s="118"/>
      <c r="I81" s="119">
        <f aca="true" t="shared" si="23" ref="I81:S81">SUM(I75,I76,I80)</f>
        <v>20210</v>
      </c>
      <c r="J81" s="119">
        <f t="shared" si="23"/>
        <v>83171</v>
      </c>
      <c r="K81" s="119">
        <f t="shared" si="23"/>
        <v>881</v>
      </c>
      <c r="L81" s="119">
        <f>SUM(L75,L76,L80)</f>
        <v>47246</v>
      </c>
      <c r="M81" s="119">
        <f>SUM(M75,M76,M80)</f>
        <v>12140</v>
      </c>
      <c r="N81" s="119">
        <f>SUM(N75,N76,N80)</f>
        <v>71938</v>
      </c>
      <c r="O81" s="119">
        <f t="shared" si="23"/>
        <v>1892</v>
      </c>
      <c r="P81" s="119">
        <f t="shared" si="23"/>
        <v>5428</v>
      </c>
      <c r="Q81" s="119">
        <f t="shared" si="23"/>
        <v>145</v>
      </c>
      <c r="R81" s="119">
        <f>SUM(R75,R76,R80)</f>
        <v>0</v>
      </c>
      <c r="S81" s="119">
        <f t="shared" si="23"/>
        <v>0</v>
      </c>
      <c r="T81" s="174">
        <f t="shared" si="17"/>
        <v>243051</v>
      </c>
    </row>
  </sheetData>
  <sheetProtection/>
  <mergeCells count="8">
    <mergeCell ref="B52:H52"/>
    <mergeCell ref="B54:H54"/>
    <mergeCell ref="E4:H4"/>
    <mergeCell ref="B5:T5"/>
    <mergeCell ref="B6:H6"/>
    <mergeCell ref="E9:H9"/>
    <mergeCell ref="B43:H43"/>
    <mergeCell ref="C44:H44"/>
  </mergeCells>
  <printOptions horizontalCentered="1"/>
  <pageMargins left="0.7086614173228347" right="0.7086614173228347" top="0.7480314960629921" bottom="0.7480314960629921" header="0.31496062992125984" footer="0.31496062992125984"/>
  <pageSetup horizontalDpi="600" verticalDpi="600" orientation="portrait" paperSize="8" scale="42" r:id="rId1"/>
  <headerFooter>
    <oddFooter>&amp;L&amp;D&amp;C&amp;P</oddFooter>
  </headerFooter>
</worksheet>
</file>

<file path=xl/worksheets/sheet8.xml><?xml version="1.0" encoding="utf-8"?>
<worksheet xmlns="http://schemas.openxmlformats.org/spreadsheetml/2006/main" xmlns:r="http://schemas.openxmlformats.org/officeDocument/2006/relationships">
  <dimension ref="A1:W81"/>
  <sheetViews>
    <sheetView view="pageBreakPreview" zoomScaleSheetLayoutView="100" zoomScalePageLayoutView="0" workbookViewId="0" topLeftCell="H1">
      <selection activeCell="S2" sqref="S2"/>
    </sheetView>
  </sheetViews>
  <sheetFormatPr defaultColWidth="9.140625" defaultRowHeight="15"/>
  <cols>
    <col min="1" max="1" width="4.421875" style="5" customWidth="1"/>
    <col min="2" max="2" width="4.140625" style="6" customWidth="1"/>
    <col min="3" max="3" width="5.7109375" style="6" customWidth="1"/>
    <col min="4" max="5" width="8.7109375" style="6" customWidth="1"/>
    <col min="6" max="7" width="10.7109375" style="6" customWidth="1"/>
    <col min="8" max="8" width="78.7109375" style="6" customWidth="1"/>
    <col min="9" max="19" width="15.7109375" style="6" customWidth="1"/>
    <col min="20" max="16384" width="9.140625" style="6" customWidth="1"/>
  </cols>
  <sheetData>
    <row r="1" ht="15" customHeight="1">
      <c r="S1" s="7" t="s">
        <v>1250</v>
      </c>
    </row>
    <row r="2" ht="15" customHeight="1"/>
    <row r="3" ht="15" customHeight="1" thickBot="1">
      <c r="S3" s="7" t="s">
        <v>27</v>
      </c>
    </row>
    <row r="4" spans="1:19" s="10" customFormat="1" ht="15" customHeight="1" thickBot="1">
      <c r="A4" s="8"/>
      <c r="B4" s="9" t="s">
        <v>28</v>
      </c>
      <c r="C4" s="9" t="s">
        <v>29</v>
      </c>
      <c r="D4" s="9" t="s">
        <v>30</v>
      </c>
      <c r="E4" s="354" t="s">
        <v>31</v>
      </c>
      <c r="F4" s="355"/>
      <c r="G4" s="355"/>
      <c r="H4" s="356"/>
      <c r="I4" s="9" t="s">
        <v>32</v>
      </c>
      <c r="J4" s="9" t="s">
        <v>33</v>
      </c>
      <c r="K4" s="9" t="s">
        <v>34</v>
      </c>
      <c r="L4" s="9" t="s">
        <v>35</v>
      </c>
      <c r="M4" s="9" t="s">
        <v>277</v>
      </c>
      <c r="N4" s="9" t="s">
        <v>278</v>
      </c>
      <c r="O4" s="9" t="s">
        <v>279</v>
      </c>
      <c r="P4" s="9" t="s">
        <v>280</v>
      </c>
      <c r="Q4" s="9" t="s">
        <v>281</v>
      </c>
      <c r="R4" s="9" t="s">
        <v>282</v>
      </c>
      <c r="S4" s="160" t="s">
        <v>283</v>
      </c>
    </row>
    <row r="5" spans="1:23" ht="42" customHeight="1" thickBot="1">
      <c r="A5" s="8" t="s">
        <v>36</v>
      </c>
      <c r="B5" s="374" t="s">
        <v>987</v>
      </c>
      <c r="C5" s="375"/>
      <c r="D5" s="375"/>
      <c r="E5" s="375"/>
      <c r="F5" s="375"/>
      <c r="G5" s="375"/>
      <c r="H5" s="375"/>
      <c r="I5" s="375"/>
      <c r="J5" s="375"/>
      <c r="K5" s="375"/>
      <c r="L5" s="375"/>
      <c r="M5" s="375"/>
      <c r="N5" s="375"/>
      <c r="O5" s="375"/>
      <c r="P5" s="375"/>
      <c r="Q5" s="375"/>
      <c r="R5" s="375"/>
      <c r="S5" s="376"/>
      <c r="T5" s="127"/>
      <c r="U5" s="127"/>
      <c r="V5" s="127"/>
      <c r="W5" s="127"/>
    </row>
    <row r="6" spans="1:19" ht="150.75" thickBot="1">
      <c r="A6" s="8" t="s">
        <v>38</v>
      </c>
      <c r="B6" s="353" t="s">
        <v>39</v>
      </c>
      <c r="C6" s="353"/>
      <c r="D6" s="353"/>
      <c r="E6" s="353"/>
      <c r="F6" s="353"/>
      <c r="G6" s="353"/>
      <c r="H6" s="353"/>
      <c r="I6" s="11" t="s">
        <v>377</v>
      </c>
      <c r="J6" s="11" t="s">
        <v>976</v>
      </c>
      <c r="K6" s="11" t="s">
        <v>977</v>
      </c>
      <c r="L6" s="11" t="s">
        <v>978</v>
      </c>
      <c r="M6" s="11" t="s">
        <v>413</v>
      </c>
      <c r="N6" s="11" t="s">
        <v>966</v>
      </c>
      <c r="O6" s="11" t="s">
        <v>979</v>
      </c>
      <c r="P6" s="11" t="s">
        <v>980</v>
      </c>
      <c r="Q6" s="11" t="s">
        <v>981</v>
      </c>
      <c r="R6" s="11" t="s">
        <v>969</v>
      </c>
      <c r="S6" s="11" t="s">
        <v>988</v>
      </c>
    </row>
    <row r="7" spans="1:19" s="17" customFormat="1" ht="15" customHeight="1" thickBot="1">
      <c r="A7" s="8" t="s">
        <v>44</v>
      </c>
      <c r="B7" s="12" t="s">
        <v>45</v>
      </c>
      <c r="C7" s="13" t="s">
        <v>46</v>
      </c>
      <c r="D7" s="14"/>
      <c r="E7" s="14"/>
      <c r="F7" s="14"/>
      <c r="G7" s="14"/>
      <c r="H7" s="14"/>
      <c r="I7" s="15">
        <f aca="true" t="shared" si="0" ref="I7:R7">SUM(I8,I12,I30,I20)</f>
        <v>0</v>
      </c>
      <c r="J7" s="130">
        <f t="shared" si="0"/>
        <v>0</v>
      </c>
      <c r="K7" s="130">
        <f t="shared" si="0"/>
        <v>0</v>
      </c>
      <c r="L7" s="130">
        <f t="shared" si="0"/>
        <v>0</v>
      </c>
      <c r="M7" s="130">
        <f>SUM(M8,M12,M30,M20)</f>
        <v>0</v>
      </c>
      <c r="N7" s="130">
        <f>SUM(N8,N12,N30,N20)</f>
        <v>3745</v>
      </c>
      <c r="O7" s="130">
        <f>SUM(O8,O12,O30,O20)</f>
        <v>183</v>
      </c>
      <c r="P7" s="130">
        <f t="shared" si="0"/>
        <v>0</v>
      </c>
      <c r="Q7" s="130"/>
      <c r="R7" s="130">
        <f t="shared" si="0"/>
        <v>0</v>
      </c>
      <c r="S7" s="162">
        <f>SUM(I7:R7)</f>
        <v>3928</v>
      </c>
    </row>
    <row r="8" spans="1:19" s="17" customFormat="1" ht="15" customHeight="1" thickBot="1">
      <c r="A8" s="8" t="s">
        <v>47</v>
      </c>
      <c r="B8" s="18"/>
      <c r="C8" s="19" t="s">
        <v>48</v>
      </c>
      <c r="D8" s="20" t="s">
        <v>49</v>
      </c>
      <c r="E8" s="21"/>
      <c r="F8" s="21"/>
      <c r="G8" s="21"/>
      <c r="H8" s="21"/>
      <c r="I8" s="22">
        <f aca="true" t="shared" si="1" ref="I8:R8">SUM(I9:I11)</f>
        <v>0</v>
      </c>
      <c r="J8" s="22">
        <f t="shared" si="1"/>
        <v>0</v>
      </c>
      <c r="K8" s="22">
        <f t="shared" si="1"/>
        <v>0</v>
      </c>
      <c r="L8" s="22">
        <f t="shared" si="1"/>
        <v>0</v>
      </c>
      <c r="M8" s="22">
        <f>SUM(M9:M11)</f>
        <v>0</v>
      </c>
      <c r="N8" s="22">
        <f>SUM(N9:N11)</f>
        <v>0</v>
      </c>
      <c r="O8" s="22"/>
      <c r="P8" s="22">
        <f t="shared" si="1"/>
        <v>0</v>
      </c>
      <c r="Q8" s="22"/>
      <c r="R8" s="22">
        <f t="shared" si="1"/>
        <v>0</v>
      </c>
      <c r="S8" s="163">
        <f aca="true" t="shared" si="2" ref="S8:S52">SUM(I8:R8)</f>
        <v>0</v>
      </c>
    </row>
    <row r="9" spans="1:19" s="29" customFormat="1" ht="15" customHeight="1" thickBot="1">
      <c r="A9" s="8" t="s">
        <v>50</v>
      </c>
      <c r="B9" s="24"/>
      <c r="C9" s="25"/>
      <c r="D9" s="26" t="s">
        <v>51</v>
      </c>
      <c r="E9" s="363" t="s">
        <v>52</v>
      </c>
      <c r="F9" s="363"/>
      <c r="G9" s="363"/>
      <c r="H9" s="364"/>
      <c r="I9" s="27"/>
      <c r="J9" s="134"/>
      <c r="K9" s="134"/>
      <c r="L9" s="134"/>
      <c r="M9" s="134"/>
      <c r="N9" s="134"/>
      <c r="O9" s="134"/>
      <c r="P9" s="134"/>
      <c r="Q9" s="134"/>
      <c r="R9" s="134"/>
      <c r="S9" s="134">
        <f t="shared" si="2"/>
        <v>0</v>
      </c>
    </row>
    <row r="10" spans="1:19" s="29" customFormat="1" ht="15" customHeight="1" thickBot="1">
      <c r="A10" s="8" t="s">
        <v>53</v>
      </c>
      <c r="B10" s="24"/>
      <c r="C10" s="25"/>
      <c r="D10" s="30" t="s">
        <v>54</v>
      </c>
      <c r="E10" s="31" t="s">
        <v>55</v>
      </c>
      <c r="F10" s="32"/>
      <c r="G10" s="32"/>
      <c r="H10" s="32"/>
      <c r="I10" s="27"/>
      <c r="J10" s="134"/>
      <c r="K10" s="134"/>
      <c r="L10" s="134"/>
      <c r="M10" s="134"/>
      <c r="N10" s="134"/>
      <c r="O10" s="134"/>
      <c r="P10" s="134"/>
      <c r="Q10" s="134"/>
      <c r="R10" s="134"/>
      <c r="S10" s="134"/>
    </row>
    <row r="11" spans="1:19" s="29" customFormat="1" ht="15" customHeight="1" thickBot="1">
      <c r="A11" s="8" t="s">
        <v>56</v>
      </c>
      <c r="B11" s="24"/>
      <c r="C11" s="25"/>
      <c r="D11" s="26" t="s">
        <v>57</v>
      </c>
      <c r="E11" s="33" t="s">
        <v>58</v>
      </c>
      <c r="F11" s="34"/>
      <c r="G11" s="34"/>
      <c r="H11" s="33"/>
      <c r="I11" s="27"/>
      <c r="J11" s="134"/>
      <c r="K11" s="134"/>
      <c r="L11" s="134"/>
      <c r="M11" s="134"/>
      <c r="N11" s="134"/>
      <c r="O11" s="134"/>
      <c r="P11" s="134"/>
      <c r="Q11" s="134"/>
      <c r="R11" s="134"/>
      <c r="S11" s="134">
        <f t="shared" si="2"/>
        <v>0</v>
      </c>
    </row>
    <row r="12" spans="1:19" s="17" customFormat="1" ht="15" customHeight="1" thickBot="1">
      <c r="A12" s="8" t="s">
        <v>59</v>
      </c>
      <c r="B12" s="18"/>
      <c r="C12" s="19" t="s">
        <v>60</v>
      </c>
      <c r="D12" s="35" t="s">
        <v>61</v>
      </c>
      <c r="E12" s="36"/>
      <c r="F12" s="36"/>
      <c r="G12" s="36"/>
      <c r="H12" s="36"/>
      <c r="I12" s="37">
        <f aca="true" t="shared" si="3" ref="I12:R12">SUM(I13:I19)</f>
        <v>0</v>
      </c>
      <c r="J12" s="37">
        <f t="shared" si="3"/>
        <v>0</v>
      </c>
      <c r="K12" s="37">
        <f t="shared" si="3"/>
        <v>0</v>
      </c>
      <c r="L12" s="37">
        <f t="shared" si="3"/>
        <v>0</v>
      </c>
      <c r="M12" s="37">
        <f>SUM(M13:M19)</f>
        <v>0</v>
      </c>
      <c r="N12" s="37">
        <f>SUM(N13:N19)</f>
        <v>0</v>
      </c>
      <c r="O12" s="37"/>
      <c r="P12" s="37">
        <f t="shared" si="3"/>
        <v>0</v>
      </c>
      <c r="Q12" s="37"/>
      <c r="R12" s="37">
        <f t="shared" si="3"/>
        <v>0</v>
      </c>
      <c r="S12" s="164">
        <f t="shared" si="2"/>
        <v>0</v>
      </c>
    </row>
    <row r="13" spans="1:19" s="43" customFormat="1" ht="15" customHeight="1" thickBot="1">
      <c r="A13" s="8" t="s">
        <v>62</v>
      </c>
      <c r="B13" s="39"/>
      <c r="C13" s="40"/>
      <c r="D13" s="41" t="s">
        <v>63</v>
      </c>
      <c r="E13" s="33" t="s">
        <v>64</v>
      </c>
      <c r="F13" s="42"/>
      <c r="G13" s="42"/>
      <c r="H13" s="42"/>
      <c r="I13" s="27"/>
      <c r="J13" s="134"/>
      <c r="K13" s="134"/>
      <c r="L13" s="134"/>
      <c r="M13" s="134"/>
      <c r="N13" s="134"/>
      <c r="O13" s="134"/>
      <c r="P13" s="134"/>
      <c r="Q13" s="134"/>
      <c r="R13" s="134"/>
      <c r="S13" s="134">
        <f t="shared" si="2"/>
        <v>0</v>
      </c>
    </row>
    <row r="14" spans="1:19" s="43" customFormat="1" ht="15" customHeight="1" thickBot="1">
      <c r="A14" s="8" t="s">
        <v>65</v>
      </c>
      <c r="B14" s="39"/>
      <c r="C14" s="40"/>
      <c r="D14" s="26" t="s">
        <v>66</v>
      </c>
      <c r="E14" s="33" t="s">
        <v>67</v>
      </c>
      <c r="F14" s="42"/>
      <c r="G14" s="42"/>
      <c r="H14" s="42"/>
      <c r="I14" s="27"/>
      <c r="J14" s="134"/>
      <c r="K14" s="134"/>
      <c r="L14" s="134"/>
      <c r="M14" s="134"/>
      <c r="N14" s="134"/>
      <c r="O14" s="134"/>
      <c r="P14" s="134"/>
      <c r="Q14" s="134"/>
      <c r="R14" s="134"/>
      <c r="S14" s="134">
        <f t="shared" si="2"/>
        <v>0</v>
      </c>
    </row>
    <row r="15" spans="1:19" s="43" customFormat="1" ht="15" customHeight="1" thickBot="1">
      <c r="A15" s="8" t="s">
        <v>68</v>
      </c>
      <c r="B15" s="39"/>
      <c r="C15" s="40"/>
      <c r="D15" s="26" t="s">
        <v>69</v>
      </c>
      <c r="E15" s="33" t="s">
        <v>70</v>
      </c>
      <c r="F15" s="42"/>
      <c r="G15" s="42"/>
      <c r="H15" s="42"/>
      <c r="I15" s="27"/>
      <c r="J15" s="134"/>
      <c r="K15" s="134"/>
      <c r="L15" s="134"/>
      <c r="M15" s="134"/>
      <c r="N15" s="134"/>
      <c r="O15" s="134"/>
      <c r="P15" s="134"/>
      <c r="Q15" s="134"/>
      <c r="R15" s="134"/>
      <c r="S15" s="134">
        <f t="shared" si="2"/>
        <v>0</v>
      </c>
    </row>
    <row r="16" spans="1:19" s="43" customFormat="1" ht="15" customHeight="1" thickBot="1">
      <c r="A16" s="8" t="s">
        <v>73</v>
      </c>
      <c r="B16" s="39"/>
      <c r="C16" s="40"/>
      <c r="D16" s="26" t="s">
        <v>71</v>
      </c>
      <c r="E16" s="33" t="s">
        <v>72</v>
      </c>
      <c r="F16" s="42"/>
      <c r="G16" s="42"/>
      <c r="H16" s="42"/>
      <c r="I16" s="27"/>
      <c r="J16" s="134"/>
      <c r="K16" s="134"/>
      <c r="L16" s="134"/>
      <c r="M16" s="134"/>
      <c r="N16" s="134"/>
      <c r="O16" s="134"/>
      <c r="P16" s="134"/>
      <c r="Q16" s="134"/>
      <c r="R16" s="134"/>
      <c r="S16" s="134"/>
    </row>
    <row r="17" spans="1:19" s="43" customFormat="1" ht="15" customHeight="1" thickBot="1">
      <c r="A17" s="8" t="s">
        <v>76</v>
      </c>
      <c r="B17" s="39"/>
      <c r="C17" s="40"/>
      <c r="D17" s="26" t="s">
        <v>74</v>
      </c>
      <c r="E17" s="33" t="s">
        <v>75</v>
      </c>
      <c r="F17" s="42"/>
      <c r="G17" s="42"/>
      <c r="H17" s="42"/>
      <c r="I17" s="27"/>
      <c r="J17" s="134"/>
      <c r="K17" s="134"/>
      <c r="L17" s="134"/>
      <c r="M17" s="134"/>
      <c r="N17" s="134"/>
      <c r="O17" s="134"/>
      <c r="P17" s="134"/>
      <c r="Q17" s="134"/>
      <c r="R17" s="134"/>
      <c r="S17" s="134">
        <f t="shared" si="2"/>
        <v>0</v>
      </c>
    </row>
    <row r="18" spans="1:19" s="43" customFormat="1" ht="15" customHeight="1" thickBot="1">
      <c r="A18" s="8" t="s">
        <v>79</v>
      </c>
      <c r="B18" s="39"/>
      <c r="C18" s="40"/>
      <c r="D18" s="26" t="s">
        <v>77</v>
      </c>
      <c r="E18" s="33" t="s">
        <v>78</v>
      </c>
      <c r="F18" s="42"/>
      <c r="G18" s="42"/>
      <c r="H18" s="42"/>
      <c r="I18" s="27"/>
      <c r="J18" s="134"/>
      <c r="K18" s="134"/>
      <c r="L18" s="134"/>
      <c r="M18" s="134"/>
      <c r="N18" s="134"/>
      <c r="O18" s="134"/>
      <c r="P18" s="134"/>
      <c r="Q18" s="134"/>
      <c r="R18" s="134"/>
      <c r="S18" s="134">
        <f t="shared" si="2"/>
        <v>0</v>
      </c>
    </row>
    <row r="19" spans="1:19" s="43" customFormat="1" ht="15" customHeight="1" thickBot="1">
      <c r="A19" s="8" t="s">
        <v>82</v>
      </c>
      <c r="B19" s="39"/>
      <c r="C19" s="40"/>
      <c r="D19" s="44" t="s">
        <v>80</v>
      </c>
      <c r="E19" s="33" t="s">
        <v>81</v>
      </c>
      <c r="F19" s="42"/>
      <c r="G19" s="42"/>
      <c r="H19" s="42"/>
      <c r="I19" s="27"/>
      <c r="J19" s="134"/>
      <c r="K19" s="134"/>
      <c r="L19" s="134"/>
      <c r="M19" s="134"/>
      <c r="N19" s="134"/>
      <c r="O19" s="134"/>
      <c r="P19" s="134"/>
      <c r="Q19" s="134"/>
      <c r="R19" s="134"/>
      <c r="S19" s="134">
        <f t="shared" si="2"/>
        <v>0</v>
      </c>
    </row>
    <row r="20" spans="1:19" s="17" customFormat="1" ht="15" customHeight="1" thickBot="1">
      <c r="A20" s="8" t="s">
        <v>84</v>
      </c>
      <c r="B20" s="18"/>
      <c r="C20" s="19" t="s">
        <v>83</v>
      </c>
      <c r="D20" s="35" t="s">
        <v>46</v>
      </c>
      <c r="E20" s="36"/>
      <c r="F20" s="36"/>
      <c r="G20" s="36"/>
      <c r="H20" s="36"/>
      <c r="I20" s="22">
        <f aca="true" t="shared" si="4" ref="I20:R20">SUM(I21:I29)</f>
        <v>0</v>
      </c>
      <c r="J20" s="137">
        <f t="shared" si="4"/>
        <v>0</v>
      </c>
      <c r="K20" s="137">
        <f t="shared" si="4"/>
        <v>0</v>
      </c>
      <c r="L20" s="137">
        <f t="shared" si="4"/>
        <v>0</v>
      </c>
      <c r="M20" s="137">
        <f>SUM(M21:M29)</f>
        <v>0</v>
      </c>
      <c r="N20" s="137">
        <f>SUM(N21:N29)</f>
        <v>3745</v>
      </c>
      <c r="O20" s="137">
        <f>SUM(O21:O29)</f>
        <v>183</v>
      </c>
      <c r="P20" s="137">
        <f t="shared" si="4"/>
        <v>0</v>
      </c>
      <c r="Q20" s="137"/>
      <c r="R20" s="137">
        <f t="shared" si="4"/>
        <v>0</v>
      </c>
      <c r="S20" s="164">
        <f t="shared" si="2"/>
        <v>3928</v>
      </c>
    </row>
    <row r="21" spans="1:19" s="29" customFormat="1" ht="15" customHeight="1" thickBot="1">
      <c r="A21" s="8" t="s">
        <v>87</v>
      </c>
      <c r="B21" s="24"/>
      <c r="C21" s="25"/>
      <c r="D21" s="30" t="s">
        <v>85</v>
      </c>
      <c r="E21" s="33" t="s">
        <v>86</v>
      </c>
      <c r="F21" s="33"/>
      <c r="G21" s="33"/>
      <c r="H21" s="45"/>
      <c r="I21" s="27"/>
      <c r="J21" s="134"/>
      <c r="K21" s="134"/>
      <c r="L21" s="134"/>
      <c r="M21" s="134"/>
      <c r="N21" s="134"/>
      <c r="O21" s="134"/>
      <c r="P21" s="134"/>
      <c r="Q21" s="134"/>
      <c r="R21" s="134"/>
      <c r="S21" s="134">
        <f t="shared" si="2"/>
        <v>0</v>
      </c>
    </row>
    <row r="22" spans="1:19" s="29" customFormat="1" ht="15" customHeight="1" thickBot="1">
      <c r="A22" s="8" t="s">
        <v>90</v>
      </c>
      <c r="B22" s="24"/>
      <c r="C22" s="25"/>
      <c r="D22" s="30" t="s">
        <v>88</v>
      </c>
      <c r="E22" s="33" t="s">
        <v>89</v>
      </c>
      <c r="F22" s="33"/>
      <c r="G22" s="33"/>
      <c r="H22" s="45"/>
      <c r="I22" s="27"/>
      <c r="J22" s="134"/>
      <c r="K22" s="134"/>
      <c r="L22" s="134"/>
      <c r="M22" s="134"/>
      <c r="N22" s="134"/>
      <c r="O22" s="134">
        <v>144</v>
      </c>
      <c r="P22" s="134"/>
      <c r="Q22" s="134"/>
      <c r="R22" s="134"/>
      <c r="S22" s="134">
        <f t="shared" si="2"/>
        <v>144</v>
      </c>
    </row>
    <row r="23" spans="1:19" s="29" customFormat="1" ht="15" customHeight="1" thickBot="1">
      <c r="A23" s="8" t="s">
        <v>93</v>
      </c>
      <c r="B23" s="24"/>
      <c r="C23" s="25"/>
      <c r="D23" s="30" t="s">
        <v>91</v>
      </c>
      <c r="E23" s="45" t="s">
        <v>92</v>
      </c>
      <c r="F23" s="45"/>
      <c r="G23" s="45"/>
      <c r="H23" s="45"/>
      <c r="I23" s="27"/>
      <c r="J23" s="134"/>
      <c r="K23" s="134"/>
      <c r="L23" s="134"/>
      <c r="M23" s="134"/>
      <c r="N23" s="134"/>
      <c r="O23" s="134"/>
      <c r="P23" s="134"/>
      <c r="Q23" s="134"/>
      <c r="R23" s="134"/>
      <c r="S23" s="134">
        <f t="shared" si="2"/>
        <v>0</v>
      </c>
    </row>
    <row r="24" spans="1:19" s="29" customFormat="1" ht="15" customHeight="1" thickBot="1">
      <c r="A24" s="8" t="s">
        <v>96</v>
      </c>
      <c r="B24" s="24"/>
      <c r="C24" s="25"/>
      <c r="D24" s="30" t="s">
        <v>94</v>
      </c>
      <c r="E24" s="45" t="s">
        <v>95</v>
      </c>
      <c r="F24" s="33"/>
      <c r="G24" s="33"/>
      <c r="H24" s="33"/>
      <c r="I24" s="27"/>
      <c r="J24" s="134"/>
      <c r="K24" s="134"/>
      <c r="L24" s="134"/>
      <c r="M24" s="134"/>
      <c r="N24" s="134"/>
      <c r="O24" s="134"/>
      <c r="P24" s="134"/>
      <c r="Q24" s="134"/>
      <c r="R24" s="134"/>
      <c r="S24" s="134">
        <f t="shared" si="2"/>
        <v>0</v>
      </c>
    </row>
    <row r="25" spans="1:19" s="29" customFormat="1" ht="15" customHeight="1" thickBot="1">
      <c r="A25" s="8" t="s">
        <v>99</v>
      </c>
      <c r="B25" s="24"/>
      <c r="C25" s="25"/>
      <c r="D25" s="30" t="s">
        <v>97</v>
      </c>
      <c r="E25" s="45" t="s">
        <v>98</v>
      </c>
      <c r="F25" s="33"/>
      <c r="G25" s="33"/>
      <c r="H25" s="33"/>
      <c r="I25" s="27"/>
      <c r="J25" s="134"/>
      <c r="K25" s="134"/>
      <c r="L25" s="134"/>
      <c r="M25" s="134"/>
      <c r="N25" s="134">
        <v>2440</v>
      </c>
      <c r="O25" s="134"/>
      <c r="P25" s="134"/>
      <c r="Q25" s="134"/>
      <c r="R25" s="134"/>
      <c r="S25" s="134">
        <f t="shared" si="2"/>
        <v>2440</v>
      </c>
    </row>
    <row r="26" spans="1:19" s="29" customFormat="1" ht="15" customHeight="1" thickBot="1">
      <c r="A26" s="8" t="s">
        <v>102</v>
      </c>
      <c r="B26" s="24"/>
      <c r="C26" s="25"/>
      <c r="D26" s="30" t="s">
        <v>100</v>
      </c>
      <c r="E26" s="45" t="s">
        <v>101</v>
      </c>
      <c r="F26" s="33"/>
      <c r="G26" s="33"/>
      <c r="H26" s="33"/>
      <c r="I26" s="27"/>
      <c r="J26" s="134"/>
      <c r="K26" s="134"/>
      <c r="L26" s="134"/>
      <c r="M26" s="134"/>
      <c r="N26" s="134">
        <v>605</v>
      </c>
      <c r="O26" s="134">
        <v>39</v>
      </c>
      <c r="P26" s="134"/>
      <c r="Q26" s="134"/>
      <c r="R26" s="134"/>
      <c r="S26" s="134">
        <f t="shared" si="2"/>
        <v>644</v>
      </c>
    </row>
    <row r="27" spans="1:19" s="29" customFormat="1" ht="15" customHeight="1" thickBot="1">
      <c r="A27" s="8" t="s">
        <v>105</v>
      </c>
      <c r="B27" s="24"/>
      <c r="C27" s="25"/>
      <c r="D27" s="30" t="s">
        <v>103</v>
      </c>
      <c r="E27" s="45" t="s">
        <v>104</v>
      </c>
      <c r="F27" s="33"/>
      <c r="G27" s="33"/>
      <c r="H27" s="33"/>
      <c r="I27" s="27"/>
      <c r="J27" s="134"/>
      <c r="K27" s="134"/>
      <c r="L27" s="134"/>
      <c r="M27" s="134"/>
      <c r="N27" s="134">
        <v>700</v>
      </c>
      <c r="O27" s="134"/>
      <c r="P27" s="134"/>
      <c r="Q27" s="134"/>
      <c r="R27" s="134"/>
      <c r="S27" s="134">
        <f t="shared" si="2"/>
        <v>700</v>
      </c>
    </row>
    <row r="28" spans="1:19" s="29" customFormat="1" ht="15" customHeight="1" thickBot="1">
      <c r="A28" s="8" t="s">
        <v>108</v>
      </c>
      <c r="B28" s="24"/>
      <c r="C28" s="25"/>
      <c r="D28" s="30" t="s">
        <v>106</v>
      </c>
      <c r="E28" s="45" t="s">
        <v>107</v>
      </c>
      <c r="F28" s="33"/>
      <c r="G28" s="33"/>
      <c r="H28" s="33"/>
      <c r="I28" s="27"/>
      <c r="J28" s="134"/>
      <c r="K28" s="134"/>
      <c r="L28" s="134"/>
      <c r="M28" s="134"/>
      <c r="N28" s="134"/>
      <c r="O28" s="134"/>
      <c r="P28" s="134"/>
      <c r="Q28" s="134"/>
      <c r="R28" s="134"/>
      <c r="S28" s="134">
        <f t="shared" si="2"/>
        <v>0</v>
      </c>
    </row>
    <row r="29" spans="1:19" s="29" customFormat="1" ht="15" customHeight="1" thickBot="1">
      <c r="A29" s="8" t="s">
        <v>111</v>
      </c>
      <c r="B29" s="24"/>
      <c r="C29" s="25"/>
      <c r="D29" s="30" t="s">
        <v>109</v>
      </c>
      <c r="E29" s="45" t="s">
        <v>110</v>
      </c>
      <c r="F29" s="33"/>
      <c r="G29" s="33"/>
      <c r="H29" s="33"/>
      <c r="I29" s="27"/>
      <c r="J29" s="134"/>
      <c r="K29" s="134"/>
      <c r="L29" s="134"/>
      <c r="M29" s="134"/>
      <c r="N29" s="134"/>
      <c r="O29" s="134"/>
      <c r="P29" s="134"/>
      <c r="Q29" s="134"/>
      <c r="R29" s="134"/>
      <c r="S29" s="134">
        <f t="shared" si="2"/>
        <v>0</v>
      </c>
    </row>
    <row r="30" spans="1:19" s="17" customFormat="1" ht="15" customHeight="1" thickBot="1">
      <c r="A30" s="8" t="s">
        <v>114</v>
      </c>
      <c r="B30" s="18"/>
      <c r="C30" s="19" t="s">
        <v>112</v>
      </c>
      <c r="D30" s="20" t="s">
        <v>113</v>
      </c>
      <c r="E30" s="21"/>
      <c r="F30" s="36"/>
      <c r="G30" s="36"/>
      <c r="H30" s="36"/>
      <c r="I30" s="37">
        <f aca="true" t="shared" si="5" ref="I30:R30">SUM(I31:I32)</f>
        <v>0</v>
      </c>
      <c r="J30" s="37">
        <f t="shared" si="5"/>
        <v>0</v>
      </c>
      <c r="K30" s="37">
        <f t="shared" si="5"/>
        <v>0</v>
      </c>
      <c r="L30" s="37">
        <f t="shared" si="5"/>
        <v>0</v>
      </c>
      <c r="M30" s="37">
        <f>SUM(M31:M32)</f>
        <v>0</v>
      </c>
      <c r="N30" s="37">
        <f>SUM(N31:N32)</f>
        <v>0</v>
      </c>
      <c r="O30" s="37"/>
      <c r="P30" s="37">
        <f t="shared" si="5"/>
        <v>0</v>
      </c>
      <c r="Q30" s="37"/>
      <c r="R30" s="37">
        <f t="shared" si="5"/>
        <v>0</v>
      </c>
      <c r="S30" s="164">
        <f t="shared" si="2"/>
        <v>0</v>
      </c>
    </row>
    <row r="31" spans="1:19" s="50" customFormat="1" ht="15" customHeight="1" thickBot="1">
      <c r="A31" s="8" t="s">
        <v>117</v>
      </c>
      <c r="B31" s="46"/>
      <c r="C31" s="47"/>
      <c r="D31" s="26" t="s">
        <v>115</v>
      </c>
      <c r="E31" s="45" t="s">
        <v>116</v>
      </c>
      <c r="F31" s="48"/>
      <c r="G31" s="49"/>
      <c r="H31" s="49"/>
      <c r="I31" s="27"/>
      <c r="J31" s="134"/>
      <c r="K31" s="134"/>
      <c r="L31" s="134"/>
      <c r="M31" s="134"/>
      <c r="N31" s="134"/>
      <c r="O31" s="134"/>
      <c r="P31" s="134"/>
      <c r="Q31" s="134"/>
      <c r="R31" s="134"/>
      <c r="S31" s="134">
        <f t="shared" si="2"/>
        <v>0</v>
      </c>
    </row>
    <row r="32" spans="1:19" s="50" customFormat="1" ht="15" customHeight="1" thickBot="1">
      <c r="A32" s="8" t="s">
        <v>120</v>
      </c>
      <c r="B32" s="46"/>
      <c r="C32" s="47"/>
      <c r="D32" s="26" t="s">
        <v>118</v>
      </c>
      <c r="E32" s="45" t="s">
        <v>119</v>
      </c>
      <c r="F32" s="48"/>
      <c r="G32" s="49"/>
      <c r="H32" s="49"/>
      <c r="I32" s="27"/>
      <c r="J32" s="134"/>
      <c r="K32" s="134"/>
      <c r="L32" s="134"/>
      <c r="M32" s="134"/>
      <c r="N32" s="134"/>
      <c r="O32" s="134"/>
      <c r="P32" s="134"/>
      <c r="Q32" s="134"/>
      <c r="R32" s="134"/>
      <c r="S32" s="134">
        <f t="shared" si="2"/>
        <v>0</v>
      </c>
    </row>
    <row r="33" spans="1:19" s="17" customFormat="1" ht="15" customHeight="1" thickBot="1">
      <c r="A33" s="8" t="s">
        <v>123</v>
      </c>
      <c r="B33" s="12" t="s">
        <v>121</v>
      </c>
      <c r="C33" s="13" t="s">
        <v>122</v>
      </c>
      <c r="D33" s="13"/>
      <c r="E33" s="13"/>
      <c r="F33" s="13"/>
      <c r="G33" s="13"/>
      <c r="H33" s="13"/>
      <c r="I33" s="15">
        <f aca="true" t="shared" si="6" ref="I33:R33">SUM(I34,I37,I40)</f>
        <v>0</v>
      </c>
      <c r="J33" s="15">
        <f t="shared" si="6"/>
        <v>0</v>
      </c>
      <c r="K33" s="15">
        <f t="shared" si="6"/>
        <v>0</v>
      </c>
      <c r="L33" s="15">
        <f t="shared" si="6"/>
        <v>0</v>
      </c>
      <c r="M33" s="15">
        <f>SUM(M34,M37,M40)</f>
        <v>0</v>
      </c>
      <c r="N33" s="15">
        <f>SUM(N34,N37,N40)</f>
        <v>0</v>
      </c>
      <c r="O33" s="15"/>
      <c r="P33" s="15">
        <f t="shared" si="6"/>
        <v>0</v>
      </c>
      <c r="Q33" s="15"/>
      <c r="R33" s="15">
        <f t="shared" si="6"/>
        <v>0</v>
      </c>
      <c r="S33" s="162">
        <f t="shared" si="2"/>
        <v>0</v>
      </c>
    </row>
    <row r="34" spans="1:19" s="17" customFormat="1" ht="15" customHeight="1" thickBot="1">
      <c r="A34" s="8" t="s">
        <v>126</v>
      </c>
      <c r="B34" s="18"/>
      <c r="C34" s="51" t="s">
        <v>124</v>
      </c>
      <c r="D34" s="52" t="s">
        <v>125</v>
      </c>
      <c r="E34" s="20"/>
      <c r="F34" s="21"/>
      <c r="G34" s="21"/>
      <c r="H34" s="21"/>
      <c r="I34" s="22">
        <f aca="true" t="shared" si="7" ref="I34:R34">SUM(I35:I36)</f>
        <v>0</v>
      </c>
      <c r="J34" s="22">
        <f t="shared" si="7"/>
        <v>0</v>
      </c>
      <c r="K34" s="22">
        <f t="shared" si="7"/>
        <v>0</v>
      </c>
      <c r="L34" s="22">
        <f t="shared" si="7"/>
        <v>0</v>
      </c>
      <c r="M34" s="22">
        <f>SUM(M35:M36)</f>
        <v>0</v>
      </c>
      <c r="N34" s="22">
        <f>SUM(N35:N36)</f>
        <v>0</v>
      </c>
      <c r="O34" s="22"/>
      <c r="P34" s="22">
        <f t="shared" si="7"/>
        <v>0</v>
      </c>
      <c r="Q34" s="22"/>
      <c r="R34" s="22">
        <f t="shared" si="7"/>
        <v>0</v>
      </c>
      <c r="S34" s="163">
        <f t="shared" si="2"/>
        <v>0</v>
      </c>
    </row>
    <row r="35" spans="1:19" s="29" customFormat="1" ht="15" customHeight="1" thickBot="1">
      <c r="A35" s="8" t="s">
        <v>129</v>
      </c>
      <c r="B35" s="24"/>
      <c r="C35" s="25"/>
      <c r="D35" s="26" t="s">
        <v>127</v>
      </c>
      <c r="E35" s="33" t="s">
        <v>128</v>
      </c>
      <c r="F35" s="33"/>
      <c r="G35" s="33"/>
      <c r="H35" s="33"/>
      <c r="I35" s="27"/>
      <c r="J35" s="27"/>
      <c r="K35" s="27"/>
      <c r="L35" s="27"/>
      <c r="M35" s="27"/>
      <c r="N35" s="27"/>
      <c r="O35" s="27"/>
      <c r="P35" s="27"/>
      <c r="Q35" s="27"/>
      <c r="R35" s="27"/>
      <c r="S35" s="134">
        <f t="shared" si="2"/>
        <v>0</v>
      </c>
    </row>
    <row r="36" spans="1:19" s="29" customFormat="1" ht="15" customHeight="1" thickBot="1">
      <c r="A36" s="8" t="s">
        <v>132</v>
      </c>
      <c r="B36" s="24"/>
      <c r="C36" s="26"/>
      <c r="D36" s="26" t="s">
        <v>130</v>
      </c>
      <c r="E36" s="33" t="s">
        <v>131</v>
      </c>
      <c r="F36" s="34"/>
      <c r="G36" s="34"/>
      <c r="H36" s="33"/>
      <c r="I36" s="27"/>
      <c r="J36" s="27"/>
      <c r="K36" s="27"/>
      <c r="L36" s="27"/>
      <c r="M36" s="27"/>
      <c r="N36" s="27"/>
      <c r="O36" s="27"/>
      <c r="P36" s="27"/>
      <c r="Q36" s="27"/>
      <c r="R36" s="27"/>
      <c r="S36" s="134">
        <f t="shared" si="2"/>
        <v>0</v>
      </c>
    </row>
    <row r="37" spans="1:19" s="17" customFormat="1" ht="15" customHeight="1" thickBot="1">
      <c r="A37" s="8" t="s">
        <v>134</v>
      </c>
      <c r="B37" s="18"/>
      <c r="C37" s="51" t="s">
        <v>133</v>
      </c>
      <c r="D37" s="53" t="s">
        <v>122</v>
      </c>
      <c r="E37" s="35"/>
      <c r="F37" s="36"/>
      <c r="G37" s="36"/>
      <c r="H37" s="36"/>
      <c r="I37" s="37">
        <f aca="true" t="shared" si="8" ref="I37:R37">SUM(I38:I39)</f>
        <v>0</v>
      </c>
      <c r="J37" s="37">
        <f t="shared" si="8"/>
        <v>0</v>
      </c>
      <c r="K37" s="37">
        <f t="shared" si="8"/>
        <v>0</v>
      </c>
      <c r="L37" s="37">
        <f t="shared" si="8"/>
        <v>0</v>
      </c>
      <c r="M37" s="37">
        <f>SUM(M38:M39)</f>
        <v>0</v>
      </c>
      <c r="N37" s="37">
        <f>SUM(N38:N39)</f>
        <v>0</v>
      </c>
      <c r="O37" s="37"/>
      <c r="P37" s="37">
        <f t="shared" si="8"/>
        <v>0</v>
      </c>
      <c r="Q37" s="37"/>
      <c r="R37" s="37">
        <f t="shared" si="8"/>
        <v>0</v>
      </c>
      <c r="S37" s="164">
        <f t="shared" si="2"/>
        <v>0</v>
      </c>
    </row>
    <row r="38" spans="1:19" s="29" customFormat="1" ht="15" customHeight="1" thickBot="1">
      <c r="A38" s="8" t="s">
        <v>137</v>
      </c>
      <c r="B38" s="24"/>
      <c r="C38" s="25"/>
      <c r="D38" s="26" t="s">
        <v>135</v>
      </c>
      <c r="E38" s="33" t="s">
        <v>136</v>
      </c>
      <c r="F38" s="33"/>
      <c r="G38" s="33"/>
      <c r="H38" s="33"/>
      <c r="I38" s="27"/>
      <c r="J38" s="27"/>
      <c r="K38" s="27"/>
      <c r="L38" s="27"/>
      <c r="M38" s="27"/>
      <c r="N38" s="27"/>
      <c r="O38" s="27"/>
      <c r="P38" s="27"/>
      <c r="Q38" s="27"/>
      <c r="R38" s="27"/>
      <c r="S38" s="134">
        <f t="shared" si="2"/>
        <v>0</v>
      </c>
    </row>
    <row r="39" spans="1:19" s="29" customFormat="1" ht="15" customHeight="1" thickBot="1">
      <c r="A39" s="8" t="s">
        <v>140</v>
      </c>
      <c r="B39" s="24"/>
      <c r="C39" s="25"/>
      <c r="D39" s="26" t="s">
        <v>138</v>
      </c>
      <c r="E39" s="33" t="s">
        <v>139</v>
      </c>
      <c r="F39" s="45"/>
      <c r="G39" s="45"/>
      <c r="H39" s="45"/>
      <c r="I39" s="27"/>
      <c r="J39" s="27"/>
      <c r="K39" s="27"/>
      <c r="L39" s="27"/>
      <c r="M39" s="27"/>
      <c r="N39" s="27"/>
      <c r="O39" s="27"/>
      <c r="P39" s="27"/>
      <c r="Q39" s="27"/>
      <c r="R39" s="27"/>
      <c r="S39" s="134">
        <f t="shared" si="2"/>
        <v>0</v>
      </c>
    </row>
    <row r="40" spans="1:19" s="17" customFormat="1" ht="15" customHeight="1" thickBot="1">
      <c r="A40" s="8" t="s">
        <v>143</v>
      </c>
      <c r="B40" s="18"/>
      <c r="C40" s="51" t="s">
        <v>141</v>
      </c>
      <c r="D40" s="20" t="s">
        <v>142</v>
      </c>
      <c r="E40" s="54"/>
      <c r="F40" s="21"/>
      <c r="G40" s="21"/>
      <c r="H40" s="21"/>
      <c r="I40" s="22">
        <f aca="true" t="shared" si="9" ref="I40:R40">SUM(I42)</f>
        <v>0</v>
      </c>
      <c r="J40" s="22">
        <f t="shared" si="9"/>
        <v>0</v>
      </c>
      <c r="K40" s="22">
        <f t="shared" si="9"/>
        <v>0</v>
      </c>
      <c r="L40" s="22">
        <f t="shared" si="9"/>
        <v>0</v>
      </c>
      <c r="M40" s="22">
        <f t="shared" si="9"/>
        <v>0</v>
      </c>
      <c r="N40" s="22">
        <f t="shared" si="9"/>
        <v>0</v>
      </c>
      <c r="O40" s="22"/>
      <c r="P40" s="22">
        <f t="shared" si="9"/>
        <v>0</v>
      </c>
      <c r="Q40" s="22"/>
      <c r="R40" s="22">
        <f t="shared" si="9"/>
        <v>0</v>
      </c>
      <c r="S40" s="163">
        <f t="shared" si="2"/>
        <v>0</v>
      </c>
    </row>
    <row r="41" spans="1:19" s="17" customFormat="1" ht="15" customHeight="1" thickBot="1">
      <c r="A41" s="8" t="s">
        <v>146</v>
      </c>
      <c r="B41" s="18"/>
      <c r="C41" s="51"/>
      <c r="D41" s="26" t="s">
        <v>144</v>
      </c>
      <c r="E41" s="33" t="s">
        <v>145</v>
      </c>
      <c r="F41" s="21"/>
      <c r="G41" s="21"/>
      <c r="H41" s="21"/>
      <c r="I41" s="22"/>
      <c r="J41" s="132"/>
      <c r="K41" s="132"/>
      <c r="L41" s="132"/>
      <c r="M41" s="132"/>
      <c r="N41" s="132"/>
      <c r="O41" s="132"/>
      <c r="P41" s="132"/>
      <c r="Q41" s="132"/>
      <c r="R41" s="132"/>
      <c r="S41" s="163"/>
    </row>
    <row r="42" spans="1:19" s="29" customFormat="1" ht="15" customHeight="1" thickBot="1">
      <c r="A42" s="8" t="s">
        <v>149</v>
      </c>
      <c r="B42" s="24"/>
      <c r="C42" s="25"/>
      <c r="D42" s="26" t="s">
        <v>147</v>
      </c>
      <c r="E42" s="45" t="s">
        <v>148</v>
      </c>
      <c r="F42" s="45"/>
      <c r="G42" s="45"/>
      <c r="H42" s="45"/>
      <c r="I42" s="55"/>
      <c r="J42" s="143"/>
      <c r="K42" s="143"/>
      <c r="L42" s="143"/>
      <c r="M42" s="143"/>
      <c r="N42" s="143"/>
      <c r="O42" s="143"/>
      <c r="P42" s="143"/>
      <c r="Q42" s="143"/>
      <c r="R42" s="143"/>
      <c r="S42" s="143">
        <f t="shared" si="2"/>
        <v>0</v>
      </c>
    </row>
    <row r="43" spans="1:19" s="17" customFormat="1" ht="30" customHeight="1" thickBot="1">
      <c r="A43" s="8" t="s">
        <v>151</v>
      </c>
      <c r="B43" s="365" t="s">
        <v>989</v>
      </c>
      <c r="C43" s="366"/>
      <c r="D43" s="366"/>
      <c r="E43" s="366"/>
      <c r="F43" s="366"/>
      <c r="G43" s="366"/>
      <c r="H43" s="366"/>
      <c r="I43" s="57">
        <f aca="true" t="shared" si="10" ref="I43:R43">SUM(I7,I33)</f>
        <v>0</v>
      </c>
      <c r="J43" s="57">
        <f t="shared" si="10"/>
        <v>0</v>
      </c>
      <c r="K43" s="57">
        <f t="shared" si="10"/>
        <v>0</v>
      </c>
      <c r="L43" s="57">
        <f t="shared" si="10"/>
        <v>0</v>
      </c>
      <c r="M43" s="57">
        <f>SUM(M7,M33)</f>
        <v>0</v>
      </c>
      <c r="N43" s="57">
        <f>SUM(N7,N33)</f>
        <v>3745</v>
      </c>
      <c r="O43" s="57">
        <f>SUM(O7,O33)</f>
        <v>183</v>
      </c>
      <c r="P43" s="57">
        <f t="shared" si="10"/>
        <v>0</v>
      </c>
      <c r="Q43" s="57"/>
      <c r="R43" s="57">
        <f t="shared" si="10"/>
        <v>0</v>
      </c>
      <c r="S43" s="165">
        <f t="shared" si="2"/>
        <v>3928</v>
      </c>
    </row>
    <row r="44" spans="1:19" s="59" customFormat="1" ht="15" customHeight="1" thickBot="1">
      <c r="A44" s="8" t="s">
        <v>154</v>
      </c>
      <c r="B44" s="12" t="s">
        <v>152</v>
      </c>
      <c r="C44" s="367" t="s">
        <v>153</v>
      </c>
      <c r="D44" s="367"/>
      <c r="E44" s="367"/>
      <c r="F44" s="367"/>
      <c r="G44" s="367"/>
      <c r="H44" s="367"/>
      <c r="I44" s="15">
        <f aca="true" t="shared" si="11" ref="I44:R44">SUM(I45,I47,I50)</f>
        <v>153508</v>
      </c>
      <c r="J44" s="15">
        <f t="shared" si="11"/>
        <v>0</v>
      </c>
      <c r="K44" s="15">
        <f t="shared" si="11"/>
        <v>0</v>
      </c>
      <c r="L44" s="15">
        <f t="shared" si="11"/>
        <v>0</v>
      </c>
      <c r="M44" s="15">
        <f>SUM(M45,M47,M50)</f>
        <v>0</v>
      </c>
      <c r="N44" s="15">
        <f>SUM(N45,N47,N50)</f>
        <v>0</v>
      </c>
      <c r="O44" s="15"/>
      <c r="P44" s="15">
        <f t="shared" si="11"/>
        <v>0</v>
      </c>
      <c r="Q44" s="15"/>
      <c r="R44" s="15">
        <f t="shared" si="11"/>
        <v>0</v>
      </c>
      <c r="S44" s="162">
        <f t="shared" si="2"/>
        <v>153508</v>
      </c>
    </row>
    <row r="45" spans="1:19" s="59" customFormat="1" ht="15" customHeight="1" thickBot="1">
      <c r="A45" s="8" t="s">
        <v>157</v>
      </c>
      <c r="B45" s="60"/>
      <c r="C45" s="19" t="s">
        <v>155</v>
      </c>
      <c r="D45" s="35" t="s">
        <v>156</v>
      </c>
      <c r="E45" s="35"/>
      <c r="F45" s="35"/>
      <c r="G45" s="35"/>
      <c r="H45" s="35"/>
      <c r="I45" s="37">
        <f aca="true" t="shared" si="12" ref="I45:R45">SUM(I46)</f>
        <v>0</v>
      </c>
      <c r="J45" s="37">
        <f t="shared" si="12"/>
        <v>0</v>
      </c>
      <c r="K45" s="37">
        <f t="shared" si="12"/>
        <v>0</v>
      </c>
      <c r="L45" s="37">
        <f t="shared" si="12"/>
        <v>0</v>
      </c>
      <c r="M45" s="37">
        <f t="shared" si="12"/>
        <v>0</v>
      </c>
      <c r="N45" s="37">
        <f t="shared" si="12"/>
        <v>0</v>
      </c>
      <c r="O45" s="37"/>
      <c r="P45" s="37">
        <f t="shared" si="12"/>
        <v>0</v>
      </c>
      <c r="Q45" s="37"/>
      <c r="R45" s="37">
        <f t="shared" si="12"/>
        <v>0</v>
      </c>
      <c r="S45" s="164">
        <f t="shared" si="2"/>
        <v>0</v>
      </c>
    </row>
    <row r="46" spans="1:19" s="29" customFormat="1" ht="15" customHeight="1" thickBot="1">
      <c r="A46" s="8" t="s">
        <v>159</v>
      </c>
      <c r="B46" s="24"/>
      <c r="C46" s="26"/>
      <c r="D46" s="30" t="s">
        <v>158</v>
      </c>
      <c r="E46" s="33" t="s">
        <v>156</v>
      </c>
      <c r="F46" s="33"/>
      <c r="G46" s="33"/>
      <c r="H46" s="33"/>
      <c r="I46" s="27"/>
      <c r="J46" s="27"/>
      <c r="K46" s="27"/>
      <c r="L46" s="27"/>
      <c r="M46" s="27"/>
      <c r="N46" s="27"/>
      <c r="O46" s="27"/>
      <c r="P46" s="27"/>
      <c r="Q46" s="27"/>
      <c r="R46" s="27"/>
      <c r="S46" s="134">
        <f t="shared" si="2"/>
        <v>0</v>
      </c>
    </row>
    <row r="47" spans="1:19" s="17" customFormat="1" ht="15" customHeight="1" thickBot="1">
      <c r="A47" s="8" t="s">
        <v>162</v>
      </c>
      <c r="B47" s="18"/>
      <c r="C47" s="19" t="s">
        <v>160</v>
      </c>
      <c r="D47" s="35" t="s">
        <v>161</v>
      </c>
      <c r="E47" s="35"/>
      <c r="F47" s="35"/>
      <c r="G47" s="35"/>
      <c r="H47" s="21"/>
      <c r="I47" s="37">
        <f aca="true" t="shared" si="13" ref="I47:R47">SUM(I48:I49)</f>
        <v>4070</v>
      </c>
      <c r="J47" s="37">
        <f t="shared" si="13"/>
        <v>0</v>
      </c>
      <c r="K47" s="37">
        <f t="shared" si="13"/>
        <v>0</v>
      </c>
      <c r="L47" s="37">
        <f t="shared" si="13"/>
        <v>0</v>
      </c>
      <c r="M47" s="37">
        <f>SUM(M48:M49)</f>
        <v>0</v>
      </c>
      <c r="N47" s="37">
        <f>SUM(N48:N49)</f>
        <v>0</v>
      </c>
      <c r="O47" s="37"/>
      <c r="P47" s="37">
        <f t="shared" si="13"/>
        <v>0</v>
      </c>
      <c r="Q47" s="37"/>
      <c r="R47" s="37">
        <f t="shared" si="13"/>
        <v>0</v>
      </c>
      <c r="S47" s="164">
        <f t="shared" si="2"/>
        <v>4070</v>
      </c>
    </row>
    <row r="48" spans="1:19" s="50" customFormat="1" ht="15" customHeight="1" thickBot="1">
      <c r="A48" s="8" t="s">
        <v>165</v>
      </c>
      <c r="B48" s="46"/>
      <c r="C48" s="26"/>
      <c r="D48" s="26" t="s">
        <v>163</v>
      </c>
      <c r="E48" s="45" t="s">
        <v>164</v>
      </c>
      <c r="F48" s="45"/>
      <c r="G48" s="45"/>
      <c r="H48" s="49"/>
      <c r="I48" s="55">
        <f>'[2]Javaslat_I'!L236</f>
        <v>4070</v>
      </c>
      <c r="J48" s="55"/>
      <c r="K48" s="55"/>
      <c r="L48" s="55"/>
      <c r="M48" s="55"/>
      <c r="N48" s="55"/>
      <c r="O48" s="55"/>
      <c r="P48" s="55"/>
      <c r="Q48" s="55"/>
      <c r="R48" s="55"/>
      <c r="S48" s="143">
        <f t="shared" si="2"/>
        <v>4070</v>
      </c>
    </row>
    <row r="49" spans="1:19" s="50" customFormat="1" ht="15" customHeight="1" thickBot="1">
      <c r="A49" s="8" t="s">
        <v>168</v>
      </c>
      <c r="B49" s="46"/>
      <c r="C49" s="26"/>
      <c r="D49" s="26" t="s">
        <v>166</v>
      </c>
      <c r="E49" s="45" t="s">
        <v>167</v>
      </c>
      <c r="F49" s="45"/>
      <c r="G49" s="45"/>
      <c r="H49" s="49"/>
      <c r="I49" s="55"/>
      <c r="J49" s="55"/>
      <c r="K49" s="55"/>
      <c r="L49" s="55"/>
      <c r="M49" s="55"/>
      <c r="N49" s="55"/>
      <c r="O49" s="55"/>
      <c r="P49" s="55"/>
      <c r="Q49" s="55"/>
      <c r="R49" s="55"/>
      <c r="S49" s="143">
        <f t="shared" si="2"/>
        <v>0</v>
      </c>
    </row>
    <row r="50" spans="1:19" s="17" customFormat="1" ht="15" customHeight="1" thickBot="1">
      <c r="A50" s="8" t="s">
        <v>171</v>
      </c>
      <c r="B50" s="61"/>
      <c r="C50" s="62" t="s">
        <v>169</v>
      </c>
      <c r="D50" s="63" t="s">
        <v>170</v>
      </c>
      <c r="E50" s="64"/>
      <c r="F50" s="64"/>
      <c r="G50" s="64"/>
      <c r="H50" s="64"/>
      <c r="I50" s="65">
        <f>S81-S7-S33-S47</f>
        <v>149438</v>
      </c>
      <c r="J50" s="65"/>
      <c r="K50" s="65"/>
      <c r="L50" s="65"/>
      <c r="M50" s="65"/>
      <c r="N50" s="65"/>
      <c r="O50" s="65"/>
      <c r="P50" s="65"/>
      <c r="Q50" s="65"/>
      <c r="R50" s="65"/>
      <c r="S50" s="166">
        <f t="shared" si="2"/>
        <v>149438</v>
      </c>
    </row>
    <row r="51" spans="1:19" s="17" customFormat="1" ht="15" customHeight="1" thickBot="1">
      <c r="A51" s="8" t="s">
        <v>172</v>
      </c>
      <c r="B51" s="67"/>
      <c r="C51" s="68"/>
      <c r="D51" s="69"/>
      <c r="E51" s="69"/>
      <c r="F51" s="69"/>
      <c r="G51" s="69"/>
      <c r="H51" s="69"/>
      <c r="I51" s="15"/>
      <c r="J51" s="15"/>
      <c r="K51" s="15"/>
      <c r="L51" s="15"/>
      <c r="M51" s="15"/>
      <c r="N51" s="15"/>
      <c r="O51" s="15"/>
      <c r="P51" s="15"/>
      <c r="Q51" s="15"/>
      <c r="R51" s="15"/>
      <c r="S51" s="162">
        <f t="shared" si="2"/>
        <v>0</v>
      </c>
    </row>
    <row r="52" spans="1:19" s="17" customFormat="1" ht="30" customHeight="1" thickBot="1">
      <c r="A52" s="8" t="s">
        <v>174</v>
      </c>
      <c r="B52" s="348" t="s">
        <v>990</v>
      </c>
      <c r="C52" s="349"/>
      <c r="D52" s="349"/>
      <c r="E52" s="349"/>
      <c r="F52" s="349"/>
      <c r="G52" s="349"/>
      <c r="H52" s="349"/>
      <c r="I52" s="57">
        <f aca="true" t="shared" si="14" ref="I52:R52">SUM(I43,I44,I51)</f>
        <v>153508</v>
      </c>
      <c r="J52" s="57">
        <f t="shared" si="14"/>
        <v>0</v>
      </c>
      <c r="K52" s="57">
        <f t="shared" si="14"/>
        <v>0</v>
      </c>
      <c r="L52" s="57">
        <f t="shared" si="14"/>
        <v>0</v>
      </c>
      <c r="M52" s="57">
        <f>SUM(M43,M44,M51)</f>
        <v>0</v>
      </c>
      <c r="N52" s="57">
        <f>SUM(N43,N44,N51)</f>
        <v>3745</v>
      </c>
      <c r="O52" s="57">
        <f>SUM(O43,O44,O51)</f>
        <v>183</v>
      </c>
      <c r="P52" s="57">
        <f t="shared" si="14"/>
        <v>0</v>
      </c>
      <c r="Q52" s="57"/>
      <c r="R52" s="57">
        <f t="shared" si="14"/>
        <v>0</v>
      </c>
      <c r="S52" s="167">
        <f t="shared" si="2"/>
        <v>157436</v>
      </c>
    </row>
    <row r="53" spans="1:19" s="43" customFormat="1" ht="15" customHeight="1" thickBot="1">
      <c r="A53" s="8" t="s">
        <v>175</v>
      </c>
      <c r="B53" s="149"/>
      <c r="C53" s="150"/>
      <c r="D53" s="150"/>
      <c r="E53" s="150"/>
      <c r="F53" s="150"/>
      <c r="G53" s="150"/>
      <c r="H53" s="150"/>
      <c r="I53" s="150"/>
      <c r="J53" s="150"/>
      <c r="K53" s="150"/>
      <c r="L53" s="150"/>
      <c r="M53" s="150"/>
      <c r="N53" s="150"/>
      <c r="O53" s="150"/>
      <c r="P53" s="150"/>
      <c r="Q53" s="150"/>
      <c r="R53" s="150"/>
      <c r="S53" s="151"/>
    </row>
    <row r="54" spans="1:19" ht="150.75" thickBot="1">
      <c r="A54" s="8" t="s">
        <v>176</v>
      </c>
      <c r="B54" s="353" t="s">
        <v>39</v>
      </c>
      <c r="C54" s="353"/>
      <c r="D54" s="353"/>
      <c r="E54" s="353"/>
      <c r="F54" s="353"/>
      <c r="G54" s="353"/>
      <c r="H54" s="353"/>
      <c r="I54" s="11" t="s">
        <v>377</v>
      </c>
      <c r="J54" s="11" t="s">
        <v>976</v>
      </c>
      <c r="K54" s="11" t="s">
        <v>977</v>
      </c>
      <c r="L54" s="11" t="s">
        <v>978</v>
      </c>
      <c r="M54" s="11" t="s">
        <v>413</v>
      </c>
      <c r="N54" s="11" t="s">
        <v>966</v>
      </c>
      <c r="O54" s="11" t="s">
        <v>979</v>
      </c>
      <c r="P54" s="11" t="s">
        <v>980</v>
      </c>
      <c r="Q54" s="11" t="s">
        <v>981</v>
      </c>
      <c r="R54" s="11" t="s">
        <v>969</v>
      </c>
      <c r="S54" s="11" t="s">
        <v>988</v>
      </c>
    </row>
    <row r="55" spans="1:19" s="73" customFormat="1" ht="16.5" thickBot="1">
      <c r="A55" s="8" t="s">
        <v>178</v>
      </c>
      <c r="B55" s="70" t="s">
        <v>45</v>
      </c>
      <c r="C55" s="71" t="s">
        <v>177</v>
      </c>
      <c r="D55" s="71"/>
      <c r="E55" s="71"/>
      <c r="F55" s="71"/>
      <c r="G55" s="71"/>
      <c r="H55" s="71"/>
      <c r="I55" s="72">
        <f aca="true" t="shared" si="15" ref="I55:R55">SUM(I56:I60)</f>
        <v>3820</v>
      </c>
      <c r="J55" s="72">
        <f t="shared" si="15"/>
        <v>76401</v>
      </c>
      <c r="K55" s="72">
        <f t="shared" si="15"/>
        <v>1652</v>
      </c>
      <c r="L55" s="72">
        <f t="shared" si="15"/>
        <v>23483</v>
      </c>
      <c r="M55" s="72">
        <f>SUM(M56:M60)</f>
        <v>12973</v>
      </c>
      <c r="N55" s="72">
        <f>SUM(N56:N60)</f>
        <v>18595</v>
      </c>
      <c r="O55" s="72">
        <f>SUM(O56:O60)</f>
        <v>183</v>
      </c>
      <c r="P55" s="72">
        <f t="shared" si="15"/>
        <v>18969</v>
      </c>
      <c r="Q55" s="72">
        <f t="shared" si="15"/>
        <v>360</v>
      </c>
      <c r="R55" s="72">
        <f t="shared" si="15"/>
        <v>0</v>
      </c>
      <c r="S55" s="168">
        <f>SUM(I55:R55)</f>
        <v>156436</v>
      </c>
    </row>
    <row r="56" spans="1:19" s="73" customFormat="1" ht="16.5" thickBot="1">
      <c r="A56" s="8" t="s">
        <v>180</v>
      </c>
      <c r="B56" s="74"/>
      <c r="C56" s="75" t="s">
        <v>48</v>
      </c>
      <c r="D56" s="76" t="s">
        <v>179</v>
      </c>
      <c r="E56" s="76"/>
      <c r="F56" s="76"/>
      <c r="G56" s="76"/>
      <c r="H56" s="77"/>
      <c r="I56" s="78"/>
      <c r="J56" s="78">
        <v>59865</v>
      </c>
      <c r="K56" s="78"/>
      <c r="L56" s="78">
        <v>18749</v>
      </c>
      <c r="M56" s="78"/>
      <c r="N56" s="78"/>
      <c r="O56" s="78"/>
      <c r="P56" s="78">
        <v>15334</v>
      </c>
      <c r="Q56" s="78"/>
      <c r="R56" s="78"/>
      <c r="S56" s="169">
        <f aca="true" t="shared" si="16" ref="S56:S81">SUM(I56:R56)</f>
        <v>93948</v>
      </c>
    </row>
    <row r="57" spans="1:19" s="73" customFormat="1" ht="16.5" thickBot="1">
      <c r="A57" s="8" t="s">
        <v>182</v>
      </c>
      <c r="B57" s="74"/>
      <c r="C57" s="75" t="s">
        <v>60</v>
      </c>
      <c r="D57" s="79" t="s">
        <v>181</v>
      </c>
      <c r="E57" s="80"/>
      <c r="F57" s="79"/>
      <c r="G57" s="79"/>
      <c r="H57" s="81"/>
      <c r="I57" s="82"/>
      <c r="J57" s="82">
        <v>15209</v>
      </c>
      <c r="K57" s="82"/>
      <c r="L57" s="82">
        <v>4154</v>
      </c>
      <c r="M57" s="82">
        <v>455</v>
      </c>
      <c r="N57" s="82"/>
      <c r="O57" s="82"/>
      <c r="P57" s="82">
        <v>3345</v>
      </c>
      <c r="Q57" s="82"/>
      <c r="R57" s="82"/>
      <c r="S57" s="170">
        <f t="shared" si="16"/>
        <v>23163</v>
      </c>
    </row>
    <row r="58" spans="1:19" s="73" customFormat="1" ht="16.5" thickBot="1">
      <c r="A58" s="8" t="s">
        <v>184</v>
      </c>
      <c r="B58" s="74"/>
      <c r="C58" s="75" t="s">
        <v>83</v>
      </c>
      <c r="D58" s="79" t="s">
        <v>183</v>
      </c>
      <c r="E58" s="80"/>
      <c r="F58" s="79"/>
      <c r="G58" s="79"/>
      <c r="H58" s="81"/>
      <c r="I58" s="82"/>
      <c r="J58" s="82">
        <f>'[2]6. melléklet'!J58+'[2]Javaslat_I'!N247</f>
        <v>1327</v>
      </c>
      <c r="K58" s="82">
        <f>'[2]6. melléklet'!K58+'[2]Javaslat_I'!N253</f>
        <v>1652</v>
      </c>
      <c r="L58" s="82">
        <v>580</v>
      </c>
      <c r="M58" s="82">
        <f>'[2]6. melléklet'!M58+'[2]Javaslat_I'!N242+'[2]Javaslat_II'!N465</f>
        <v>12518</v>
      </c>
      <c r="N58" s="82">
        <v>18595</v>
      </c>
      <c r="O58" s="82">
        <v>183</v>
      </c>
      <c r="P58" s="82">
        <v>290</v>
      </c>
      <c r="Q58" s="82">
        <f>'[2]Javaslat_II'!N471</f>
        <v>360</v>
      </c>
      <c r="R58" s="82"/>
      <c r="S58" s="170">
        <f t="shared" si="16"/>
        <v>35505</v>
      </c>
    </row>
    <row r="59" spans="1:19" s="73" customFormat="1" ht="16.5" thickBot="1">
      <c r="A59" s="8" t="s">
        <v>187</v>
      </c>
      <c r="B59" s="74"/>
      <c r="C59" s="75" t="s">
        <v>185</v>
      </c>
      <c r="D59" s="83" t="s">
        <v>186</v>
      </c>
      <c r="E59" s="84"/>
      <c r="F59" s="84"/>
      <c r="G59" s="83"/>
      <c r="H59" s="85"/>
      <c r="I59" s="86"/>
      <c r="J59" s="86"/>
      <c r="K59" s="86"/>
      <c r="L59" s="86"/>
      <c r="M59" s="86"/>
      <c r="N59" s="86"/>
      <c r="O59" s="86"/>
      <c r="P59" s="86"/>
      <c r="Q59" s="86"/>
      <c r="R59" s="86"/>
      <c r="S59" s="171">
        <f t="shared" si="16"/>
        <v>0</v>
      </c>
    </row>
    <row r="60" spans="1:19" s="73" customFormat="1" ht="16.5" thickBot="1">
      <c r="A60" s="8" t="s">
        <v>189</v>
      </c>
      <c r="B60" s="74"/>
      <c r="C60" s="75" t="s">
        <v>112</v>
      </c>
      <c r="D60" s="79" t="s">
        <v>188</v>
      </c>
      <c r="E60" s="80"/>
      <c r="F60" s="79"/>
      <c r="G60" s="79"/>
      <c r="H60" s="81"/>
      <c r="I60" s="82">
        <f aca="true" t="shared" si="17" ref="I60:R60">SUM(I61:I66)</f>
        <v>3820</v>
      </c>
      <c r="J60" s="82">
        <f t="shared" si="17"/>
        <v>0</v>
      </c>
      <c r="K60" s="82">
        <f t="shared" si="17"/>
        <v>0</v>
      </c>
      <c r="L60" s="82">
        <f t="shared" si="17"/>
        <v>0</v>
      </c>
      <c r="M60" s="82">
        <f>SUM(M61:M66)</f>
        <v>0</v>
      </c>
      <c r="N60" s="82">
        <f>SUM(N61:N66)</f>
        <v>0</v>
      </c>
      <c r="O60" s="82"/>
      <c r="P60" s="82">
        <f t="shared" si="17"/>
        <v>0</v>
      </c>
      <c r="Q60" s="82"/>
      <c r="R60" s="82">
        <f t="shared" si="17"/>
        <v>0</v>
      </c>
      <c r="S60" s="170">
        <f>SUM(I60:R60)</f>
        <v>3820</v>
      </c>
    </row>
    <row r="61" spans="1:19" s="93" customFormat="1" ht="15" thickBot="1">
      <c r="A61" s="8" t="s">
        <v>192</v>
      </c>
      <c r="B61" s="87"/>
      <c r="C61" s="88"/>
      <c r="D61" s="89" t="s">
        <v>190</v>
      </c>
      <c r="E61" s="90" t="s">
        <v>191</v>
      </c>
      <c r="F61" s="90"/>
      <c r="G61" s="90"/>
      <c r="H61" s="91"/>
      <c r="I61" s="92">
        <f>'[2]Javaslat_I'!N258</f>
        <v>3820</v>
      </c>
      <c r="J61" s="92"/>
      <c r="K61" s="92"/>
      <c r="L61" s="92"/>
      <c r="M61" s="92"/>
      <c r="N61" s="92"/>
      <c r="O61" s="92"/>
      <c r="P61" s="92"/>
      <c r="Q61" s="92"/>
      <c r="R61" s="92"/>
      <c r="S61" s="92">
        <f t="shared" si="16"/>
        <v>3820</v>
      </c>
    </row>
    <row r="62" spans="1:19" s="93" customFormat="1" ht="15" thickBot="1">
      <c r="A62" s="8" t="s">
        <v>195</v>
      </c>
      <c r="B62" s="87"/>
      <c r="C62" s="88"/>
      <c r="D62" s="89" t="s">
        <v>193</v>
      </c>
      <c r="E62" s="90" t="s">
        <v>194</v>
      </c>
      <c r="F62" s="90"/>
      <c r="G62" s="90"/>
      <c r="H62" s="91"/>
      <c r="I62" s="92"/>
      <c r="J62" s="92"/>
      <c r="K62" s="92"/>
      <c r="L62" s="92"/>
      <c r="M62" s="92"/>
      <c r="N62" s="92"/>
      <c r="O62" s="92"/>
      <c r="P62" s="92"/>
      <c r="Q62" s="92"/>
      <c r="R62" s="92"/>
      <c r="S62" s="92">
        <f t="shared" si="16"/>
        <v>0</v>
      </c>
    </row>
    <row r="63" spans="1:19" s="93" customFormat="1" ht="15" thickBot="1">
      <c r="A63" s="8" t="s">
        <v>198</v>
      </c>
      <c r="B63" s="87"/>
      <c r="C63" s="88"/>
      <c r="D63" s="89" t="s">
        <v>196</v>
      </c>
      <c r="E63" s="90" t="s">
        <v>197</v>
      </c>
      <c r="F63" s="94"/>
      <c r="G63" s="90"/>
      <c r="H63" s="91"/>
      <c r="I63" s="92"/>
      <c r="J63" s="92"/>
      <c r="K63" s="92"/>
      <c r="L63" s="92"/>
      <c r="M63" s="92"/>
      <c r="N63" s="92"/>
      <c r="O63" s="92"/>
      <c r="P63" s="92"/>
      <c r="Q63" s="92"/>
      <c r="R63" s="92"/>
      <c r="S63" s="92">
        <f t="shared" si="16"/>
        <v>0</v>
      </c>
    </row>
    <row r="64" spans="1:19" s="93" customFormat="1" ht="15" thickBot="1">
      <c r="A64" s="8" t="s">
        <v>201</v>
      </c>
      <c r="B64" s="87"/>
      <c r="C64" s="88"/>
      <c r="D64" s="89" t="s">
        <v>199</v>
      </c>
      <c r="E64" s="95" t="s">
        <v>200</v>
      </c>
      <c r="F64" s="96"/>
      <c r="G64" s="95"/>
      <c r="H64" s="97"/>
      <c r="I64" s="98"/>
      <c r="J64" s="98"/>
      <c r="K64" s="98"/>
      <c r="L64" s="98"/>
      <c r="M64" s="98"/>
      <c r="N64" s="98"/>
      <c r="O64" s="98"/>
      <c r="P64" s="98"/>
      <c r="Q64" s="98"/>
      <c r="R64" s="98"/>
      <c r="S64" s="98">
        <f t="shared" si="16"/>
        <v>0</v>
      </c>
    </row>
    <row r="65" spans="1:19" s="93" customFormat="1" ht="15" thickBot="1">
      <c r="A65" s="8" t="s">
        <v>204</v>
      </c>
      <c r="B65" s="87"/>
      <c r="C65" s="88"/>
      <c r="D65" s="89" t="s">
        <v>202</v>
      </c>
      <c r="E65" s="90" t="s">
        <v>203</v>
      </c>
      <c r="F65" s="94"/>
      <c r="G65" s="90"/>
      <c r="H65" s="91"/>
      <c r="I65" s="92"/>
      <c r="J65" s="92"/>
      <c r="K65" s="92"/>
      <c r="L65" s="92"/>
      <c r="M65" s="92"/>
      <c r="N65" s="92"/>
      <c r="O65" s="92"/>
      <c r="P65" s="92"/>
      <c r="Q65" s="92"/>
      <c r="R65" s="92"/>
      <c r="S65" s="92">
        <f t="shared" si="16"/>
        <v>0</v>
      </c>
    </row>
    <row r="66" spans="1:19" s="93" customFormat="1" ht="15" thickBot="1">
      <c r="A66" s="8" t="s">
        <v>207</v>
      </c>
      <c r="B66" s="87"/>
      <c r="C66" s="88"/>
      <c r="D66" s="89" t="s">
        <v>205</v>
      </c>
      <c r="E66" s="90" t="s">
        <v>206</v>
      </c>
      <c r="F66" s="94"/>
      <c r="G66" s="90"/>
      <c r="H66" s="91"/>
      <c r="I66" s="92"/>
      <c r="J66" s="92"/>
      <c r="K66" s="92"/>
      <c r="L66" s="92"/>
      <c r="M66" s="92"/>
      <c r="N66" s="92"/>
      <c r="O66" s="92"/>
      <c r="P66" s="92"/>
      <c r="Q66" s="92"/>
      <c r="R66" s="92"/>
      <c r="S66" s="92">
        <f t="shared" si="16"/>
        <v>0</v>
      </c>
    </row>
    <row r="67" spans="1:19" s="73" customFormat="1" ht="16.5" thickBot="1">
      <c r="A67" s="8" t="s">
        <v>209</v>
      </c>
      <c r="B67" s="70" t="s">
        <v>121</v>
      </c>
      <c r="C67" s="71" t="s">
        <v>208</v>
      </c>
      <c r="D67" s="99"/>
      <c r="E67" s="99"/>
      <c r="F67" s="71"/>
      <c r="G67" s="71"/>
      <c r="H67" s="71"/>
      <c r="I67" s="72">
        <f aca="true" t="shared" si="18" ref="I67:R67">SUM(I68:I70)</f>
        <v>0</v>
      </c>
      <c r="J67" s="72">
        <f t="shared" si="18"/>
        <v>0</v>
      </c>
      <c r="K67" s="72">
        <f t="shared" si="18"/>
        <v>0</v>
      </c>
      <c r="L67" s="72">
        <f t="shared" si="18"/>
        <v>0</v>
      </c>
      <c r="M67" s="72">
        <f>SUM(M68:M70)</f>
        <v>1000</v>
      </c>
      <c r="N67" s="72">
        <f>SUM(N68:N70)</f>
        <v>0</v>
      </c>
      <c r="O67" s="72"/>
      <c r="P67" s="72">
        <f t="shared" si="18"/>
        <v>0</v>
      </c>
      <c r="Q67" s="72">
        <f t="shared" si="18"/>
        <v>0</v>
      </c>
      <c r="R67" s="72">
        <f t="shared" si="18"/>
        <v>0</v>
      </c>
      <c r="S67" s="168">
        <f t="shared" si="16"/>
        <v>1000</v>
      </c>
    </row>
    <row r="68" spans="1:19" s="73" customFormat="1" ht="16.5" thickBot="1">
      <c r="A68" s="8" t="s">
        <v>211</v>
      </c>
      <c r="B68" s="74"/>
      <c r="C68" s="75" t="s">
        <v>124</v>
      </c>
      <c r="D68" s="76" t="s">
        <v>210</v>
      </c>
      <c r="E68" s="76"/>
      <c r="F68" s="76"/>
      <c r="G68" s="76"/>
      <c r="H68" s="77"/>
      <c r="I68" s="78"/>
      <c r="J68" s="78"/>
      <c r="K68" s="78"/>
      <c r="L68" s="78"/>
      <c r="M68" s="78">
        <v>1000</v>
      </c>
      <c r="N68" s="78"/>
      <c r="O68" s="78"/>
      <c r="P68" s="78"/>
      <c r="Q68" s="78"/>
      <c r="R68" s="78"/>
      <c r="S68" s="169">
        <f t="shared" si="16"/>
        <v>1000</v>
      </c>
    </row>
    <row r="69" spans="1:19" s="73" customFormat="1" ht="16.5" thickBot="1">
      <c r="A69" s="8" t="s">
        <v>213</v>
      </c>
      <c r="B69" s="74"/>
      <c r="C69" s="75" t="s">
        <v>133</v>
      </c>
      <c r="D69" s="79" t="s">
        <v>212</v>
      </c>
      <c r="E69" s="79"/>
      <c r="F69" s="79"/>
      <c r="G69" s="79"/>
      <c r="H69" s="81"/>
      <c r="I69" s="82"/>
      <c r="J69" s="82"/>
      <c r="K69" s="82"/>
      <c r="L69" s="82"/>
      <c r="M69" s="82"/>
      <c r="N69" s="82"/>
      <c r="O69" s="82"/>
      <c r="P69" s="82"/>
      <c r="Q69" s="82"/>
      <c r="R69" s="82"/>
      <c r="S69" s="170">
        <f t="shared" si="16"/>
        <v>0</v>
      </c>
    </row>
    <row r="70" spans="1:19" s="73" customFormat="1" ht="16.5" thickBot="1">
      <c r="A70" s="8" t="s">
        <v>215</v>
      </c>
      <c r="B70" s="74"/>
      <c r="C70" s="75" t="s">
        <v>141</v>
      </c>
      <c r="D70" s="79" t="s">
        <v>214</v>
      </c>
      <c r="E70" s="80"/>
      <c r="F70" s="79"/>
      <c r="G70" s="79"/>
      <c r="H70" s="81"/>
      <c r="I70" s="82">
        <f aca="true" t="shared" si="19" ref="I70:R70">SUM(I71:I74)</f>
        <v>0</v>
      </c>
      <c r="J70" s="82">
        <f t="shared" si="19"/>
        <v>0</v>
      </c>
      <c r="K70" s="82">
        <f t="shared" si="19"/>
        <v>0</v>
      </c>
      <c r="L70" s="82">
        <f t="shared" si="19"/>
        <v>0</v>
      </c>
      <c r="M70" s="82">
        <f>SUM(M71:M74)</f>
        <v>0</v>
      </c>
      <c r="N70" s="82">
        <f>SUM(N71:N74)</f>
        <v>0</v>
      </c>
      <c r="O70" s="82"/>
      <c r="P70" s="82">
        <f t="shared" si="19"/>
        <v>0</v>
      </c>
      <c r="Q70" s="82"/>
      <c r="R70" s="82">
        <f t="shared" si="19"/>
        <v>0</v>
      </c>
      <c r="S70" s="170">
        <f t="shared" si="16"/>
        <v>0</v>
      </c>
    </row>
    <row r="71" spans="1:19" s="93" customFormat="1" ht="15" thickBot="1">
      <c r="A71" s="8" t="s">
        <v>218</v>
      </c>
      <c r="B71" s="87"/>
      <c r="C71" s="100"/>
      <c r="D71" s="89" t="s">
        <v>216</v>
      </c>
      <c r="E71" s="90" t="s">
        <v>217</v>
      </c>
      <c r="F71" s="90"/>
      <c r="G71" s="90"/>
      <c r="H71" s="91"/>
      <c r="I71" s="92"/>
      <c r="J71" s="92"/>
      <c r="K71" s="92"/>
      <c r="L71" s="92"/>
      <c r="M71" s="92"/>
      <c r="N71" s="92"/>
      <c r="O71" s="92"/>
      <c r="P71" s="92"/>
      <c r="Q71" s="92"/>
      <c r="R71" s="92"/>
      <c r="S71" s="92">
        <f t="shared" si="16"/>
        <v>0</v>
      </c>
    </row>
    <row r="72" spans="1:19" s="93" customFormat="1" ht="15" thickBot="1">
      <c r="A72" s="8" t="s">
        <v>221</v>
      </c>
      <c r="B72" s="87"/>
      <c r="C72" s="100"/>
      <c r="D72" s="89" t="s">
        <v>219</v>
      </c>
      <c r="E72" s="90" t="s">
        <v>220</v>
      </c>
      <c r="F72" s="90"/>
      <c r="G72" s="90"/>
      <c r="H72" s="91"/>
      <c r="I72" s="92"/>
      <c r="J72" s="92"/>
      <c r="K72" s="92"/>
      <c r="L72" s="92"/>
      <c r="M72" s="92"/>
      <c r="N72" s="92"/>
      <c r="O72" s="92"/>
      <c r="P72" s="92"/>
      <c r="Q72" s="92"/>
      <c r="R72" s="92"/>
      <c r="S72" s="92">
        <f t="shared" si="16"/>
        <v>0</v>
      </c>
    </row>
    <row r="73" spans="1:19" s="93" customFormat="1" ht="15" thickBot="1">
      <c r="A73" s="8" t="s">
        <v>224</v>
      </c>
      <c r="B73" s="87"/>
      <c r="C73" s="100"/>
      <c r="D73" s="89" t="s">
        <v>222</v>
      </c>
      <c r="E73" s="90" t="s">
        <v>223</v>
      </c>
      <c r="F73" s="94"/>
      <c r="G73" s="90"/>
      <c r="H73" s="91"/>
      <c r="I73" s="92"/>
      <c r="J73" s="92"/>
      <c r="K73" s="92"/>
      <c r="L73" s="92"/>
      <c r="M73" s="92"/>
      <c r="N73" s="92"/>
      <c r="O73" s="92"/>
      <c r="P73" s="92"/>
      <c r="Q73" s="92"/>
      <c r="R73" s="92"/>
      <c r="S73" s="92">
        <f t="shared" si="16"/>
        <v>0</v>
      </c>
    </row>
    <row r="74" spans="1:19" s="93" customFormat="1" ht="15" thickBot="1">
      <c r="A74" s="8" t="s">
        <v>227</v>
      </c>
      <c r="B74" s="87"/>
      <c r="C74" s="100"/>
      <c r="D74" s="89" t="s">
        <v>225</v>
      </c>
      <c r="E74" s="90" t="s">
        <v>226</v>
      </c>
      <c r="F74" s="94"/>
      <c r="G74" s="90"/>
      <c r="H74" s="91"/>
      <c r="I74" s="98"/>
      <c r="J74" s="98"/>
      <c r="K74" s="98"/>
      <c r="L74" s="98"/>
      <c r="M74" s="98"/>
      <c r="N74" s="98"/>
      <c r="O74" s="98"/>
      <c r="P74" s="98"/>
      <c r="Q74" s="98"/>
      <c r="R74" s="98"/>
      <c r="S74" s="98">
        <f t="shared" si="16"/>
        <v>0</v>
      </c>
    </row>
    <row r="75" spans="1:19" s="104" customFormat="1" ht="30" customHeight="1" thickBot="1">
      <c r="A75" s="8" t="s">
        <v>229</v>
      </c>
      <c r="B75" s="101" t="s">
        <v>991</v>
      </c>
      <c r="C75" s="102"/>
      <c r="D75" s="103"/>
      <c r="E75" s="103"/>
      <c r="F75" s="103"/>
      <c r="G75" s="103"/>
      <c r="H75" s="103"/>
      <c r="I75" s="57">
        <f aca="true" t="shared" si="20" ref="I75:R75">SUM(I55,I67)</f>
        <v>3820</v>
      </c>
      <c r="J75" s="57">
        <f t="shared" si="20"/>
        <v>76401</v>
      </c>
      <c r="K75" s="57">
        <f t="shared" si="20"/>
        <v>1652</v>
      </c>
      <c r="L75" s="57">
        <f t="shared" si="20"/>
        <v>23483</v>
      </c>
      <c r="M75" s="57">
        <f>SUM(M55,M67)</f>
        <v>13973</v>
      </c>
      <c r="N75" s="57">
        <f>SUM(N55,N67)</f>
        <v>18595</v>
      </c>
      <c r="O75" s="57">
        <f>SUM(O55,O67)</f>
        <v>183</v>
      </c>
      <c r="P75" s="57">
        <f t="shared" si="20"/>
        <v>18969</v>
      </c>
      <c r="Q75" s="57">
        <f t="shared" si="20"/>
        <v>360</v>
      </c>
      <c r="R75" s="57">
        <f t="shared" si="20"/>
        <v>0</v>
      </c>
      <c r="S75" s="167">
        <f t="shared" si="16"/>
        <v>157436</v>
      </c>
    </row>
    <row r="76" spans="1:19" s="73" customFormat="1" ht="16.5" thickBot="1">
      <c r="A76" s="8" t="s">
        <v>231</v>
      </c>
      <c r="B76" s="70" t="s">
        <v>152</v>
      </c>
      <c r="C76" s="71" t="s">
        <v>230</v>
      </c>
      <c r="D76" s="71"/>
      <c r="E76" s="71"/>
      <c r="F76" s="71"/>
      <c r="G76" s="71"/>
      <c r="H76" s="71"/>
      <c r="I76" s="72">
        <f aca="true" t="shared" si="21" ref="I76:R76">SUM(I77,I79)</f>
        <v>0</v>
      </c>
      <c r="J76" s="72">
        <f t="shared" si="21"/>
        <v>0</v>
      </c>
      <c r="K76" s="72">
        <f t="shared" si="21"/>
        <v>0</v>
      </c>
      <c r="L76" s="72">
        <f t="shared" si="21"/>
        <v>0</v>
      </c>
      <c r="M76" s="72">
        <f>SUM(M77,M79)</f>
        <v>0</v>
      </c>
      <c r="N76" s="72">
        <f>SUM(N77,N79)</f>
        <v>0</v>
      </c>
      <c r="O76" s="72"/>
      <c r="P76" s="72">
        <f t="shared" si="21"/>
        <v>0</v>
      </c>
      <c r="Q76" s="72"/>
      <c r="R76" s="72">
        <f t="shared" si="21"/>
        <v>0</v>
      </c>
      <c r="S76" s="168">
        <f t="shared" si="16"/>
        <v>0</v>
      </c>
    </row>
    <row r="77" spans="1:19" s="73" customFormat="1" ht="16.5" thickBot="1">
      <c r="A77" s="8" t="s">
        <v>233</v>
      </c>
      <c r="B77" s="74"/>
      <c r="C77" s="105" t="s">
        <v>155</v>
      </c>
      <c r="D77" s="106" t="s">
        <v>232</v>
      </c>
      <c r="E77" s="106"/>
      <c r="F77" s="106"/>
      <c r="G77" s="106"/>
      <c r="H77" s="107"/>
      <c r="I77" s="108">
        <f aca="true" t="shared" si="22" ref="I77:R77">SUM(I78)</f>
        <v>0</v>
      </c>
      <c r="J77" s="108">
        <f t="shared" si="22"/>
        <v>0</v>
      </c>
      <c r="K77" s="108">
        <f t="shared" si="22"/>
        <v>0</v>
      </c>
      <c r="L77" s="108">
        <f t="shared" si="22"/>
        <v>0</v>
      </c>
      <c r="M77" s="108">
        <f t="shared" si="22"/>
        <v>0</v>
      </c>
      <c r="N77" s="108">
        <f t="shared" si="22"/>
        <v>0</v>
      </c>
      <c r="O77" s="108"/>
      <c r="P77" s="108">
        <f t="shared" si="22"/>
        <v>0</v>
      </c>
      <c r="Q77" s="108"/>
      <c r="R77" s="108">
        <f t="shared" si="22"/>
        <v>0</v>
      </c>
      <c r="S77" s="172">
        <f t="shared" si="16"/>
        <v>0</v>
      </c>
    </row>
    <row r="78" spans="1:19" s="29" customFormat="1" ht="15" customHeight="1" thickBot="1">
      <c r="A78" s="8" t="s">
        <v>235</v>
      </c>
      <c r="B78" s="24"/>
      <c r="C78" s="105" t="s">
        <v>160</v>
      </c>
      <c r="D78" s="76" t="s">
        <v>234</v>
      </c>
      <c r="E78" s="33"/>
      <c r="F78" s="33"/>
      <c r="G78" s="33"/>
      <c r="H78" s="33"/>
      <c r="I78" s="27"/>
      <c r="J78" s="27"/>
      <c r="K78" s="27"/>
      <c r="L78" s="27"/>
      <c r="M78" s="27"/>
      <c r="N78" s="27"/>
      <c r="O78" s="27"/>
      <c r="P78" s="27"/>
      <c r="Q78" s="27"/>
      <c r="R78" s="27"/>
      <c r="S78" s="134">
        <f t="shared" si="16"/>
        <v>0</v>
      </c>
    </row>
    <row r="79" spans="1:19" s="17" customFormat="1" ht="15" customHeight="1" thickBot="1">
      <c r="A79" s="8" t="s">
        <v>238</v>
      </c>
      <c r="B79" s="109"/>
      <c r="C79" s="110" t="s">
        <v>236</v>
      </c>
      <c r="D79" s="111" t="s">
        <v>237</v>
      </c>
      <c r="E79" s="112"/>
      <c r="F79" s="112"/>
      <c r="G79" s="112"/>
      <c r="H79" s="112"/>
      <c r="I79" s="113"/>
      <c r="J79" s="113"/>
      <c r="K79" s="113"/>
      <c r="L79" s="113"/>
      <c r="M79" s="113"/>
      <c r="N79" s="113"/>
      <c r="O79" s="113"/>
      <c r="P79" s="113"/>
      <c r="Q79" s="113"/>
      <c r="R79" s="113"/>
      <c r="S79" s="173">
        <f t="shared" si="16"/>
        <v>0</v>
      </c>
    </row>
    <row r="80" spans="1:19" s="73" customFormat="1" ht="16.5" thickBot="1">
      <c r="A80" s="8" t="s">
        <v>239</v>
      </c>
      <c r="B80" s="70"/>
      <c r="C80" s="71"/>
      <c r="D80" s="99"/>
      <c r="E80" s="99"/>
      <c r="F80" s="71"/>
      <c r="G80" s="71"/>
      <c r="H80" s="115"/>
      <c r="I80" s="72"/>
      <c r="J80" s="72"/>
      <c r="K80" s="72"/>
      <c r="L80" s="72"/>
      <c r="M80" s="72"/>
      <c r="N80" s="72"/>
      <c r="O80" s="72"/>
      <c r="P80" s="72"/>
      <c r="Q80" s="72"/>
      <c r="R80" s="72"/>
      <c r="S80" s="168">
        <f t="shared" si="16"/>
        <v>0</v>
      </c>
    </row>
    <row r="81" spans="1:19" s="104" customFormat="1" ht="30" customHeight="1" thickBot="1">
      <c r="A81" s="8" t="s">
        <v>241</v>
      </c>
      <c r="B81" s="116" t="s">
        <v>992</v>
      </c>
      <c r="C81" s="117"/>
      <c r="D81" s="118"/>
      <c r="E81" s="118"/>
      <c r="F81" s="118"/>
      <c r="G81" s="118"/>
      <c r="H81" s="118"/>
      <c r="I81" s="119">
        <f aca="true" t="shared" si="23" ref="I81:R81">SUM(I75,I76,I80)</f>
        <v>3820</v>
      </c>
      <c r="J81" s="119">
        <f t="shared" si="23"/>
        <v>76401</v>
      </c>
      <c r="K81" s="119">
        <f t="shared" si="23"/>
        <v>1652</v>
      </c>
      <c r="L81" s="119">
        <f t="shared" si="23"/>
        <v>23483</v>
      </c>
      <c r="M81" s="119">
        <f>SUM(M75,M76,M80)</f>
        <v>13973</v>
      </c>
      <c r="N81" s="119">
        <f>SUM(N75,N76,N80)</f>
        <v>18595</v>
      </c>
      <c r="O81" s="119">
        <f>SUM(O75,O76,O80)</f>
        <v>183</v>
      </c>
      <c r="P81" s="119">
        <f t="shared" si="23"/>
        <v>18969</v>
      </c>
      <c r="Q81" s="119">
        <f t="shared" si="23"/>
        <v>360</v>
      </c>
      <c r="R81" s="119">
        <f t="shared" si="23"/>
        <v>0</v>
      </c>
      <c r="S81" s="174">
        <f t="shared" si="16"/>
        <v>157436</v>
      </c>
    </row>
  </sheetData>
  <sheetProtection/>
  <mergeCells count="8">
    <mergeCell ref="B52:H52"/>
    <mergeCell ref="B54:H54"/>
    <mergeCell ref="E4:H4"/>
    <mergeCell ref="B5:S5"/>
    <mergeCell ref="B6:H6"/>
    <mergeCell ref="E9:H9"/>
    <mergeCell ref="B43:H43"/>
    <mergeCell ref="C44:H44"/>
  </mergeCells>
  <printOptions horizontalCentered="1"/>
  <pageMargins left="0.7086614173228347" right="0.7086614173228347" top="0.7480314960629921" bottom="0.7480314960629921" header="0.31496062992125984" footer="0.31496062992125984"/>
  <pageSetup horizontalDpi="600" verticalDpi="600" orientation="portrait" paperSize="8" scale="41" r:id="rId1"/>
  <headerFooter>
    <oddFooter>&amp;L&amp;D&amp;C&amp;P</oddFooter>
  </headerFooter>
</worksheet>
</file>

<file path=xl/worksheets/sheet9.xml><?xml version="1.0" encoding="utf-8"?>
<worksheet xmlns="http://schemas.openxmlformats.org/spreadsheetml/2006/main" xmlns:r="http://schemas.openxmlformats.org/officeDocument/2006/relationships">
  <dimension ref="A1:Q81"/>
  <sheetViews>
    <sheetView view="pageBreakPreview" zoomScaleSheetLayoutView="100" zoomScalePageLayoutView="0" workbookViewId="0" topLeftCell="A1">
      <selection activeCell="M2" sqref="M2"/>
    </sheetView>
  </sheetViews>
  <sheetFormatPr defaultColWidth="9.140625" defaultRowHeight="15"/>
  <cols>
    <col min="1" max="1" width="4.421875" style="5" customWidth="1"/>
    <col min="2" max="2" width="4.140625" style="6" customWidth="1"/>
    <col min="3" max="3" width="5.7109375" style="6" customWidth="1"/>
    <col min="4" max="5" width="8.7109375" style="6" customWidth="1"/>
    <col min="6" max="7" width="10.7109375" style="6" customWidth="1"/>
    <col min="8" max="8" width="78.7109375" style="6" customWidth="1"/>
    <col min="9" max="13" width="20.7109375" style="6" customWidth="1"/>
    <col min="14" max="16384" width="9.140625" style="6" customWidth="1"/>
  </cols>
  <sheetData>
    <row r="1" ht="15" customHeight="1">
      <c r="M1" s="7" t="s">
        <v>1251</v>
      </c>
    </row>
    <row r="2" ht="15" customHeight="1"/>
    <row r="3" ht="15" customHeight="1" thickBot="1">
      <c r="M3" s="7" t="s">
        <v>27</v>
      </c>
    </row>
    <row r="4" spans="1:13" s="10" customFormat="1" ht="15" customHeight="1" thickBot="1">
      <c r="A4" s="8"/>
      <c r="B4" s="9" t="s">
        <v>28</v>
      </c>
      <c r="C4" s="9" t="s">
        <v>29</v>
      </c>
      <c r="D4" s="9" t="s">
        <v>30</v>
      </c>
      <c r="E4" s="354" t="s">
        <v>31</v>
      </c>
      <c r="F4" s="355"/>
      <c r="G4" s="355"/>
      <c r="H4" s="356"/>
      <c r="I4" s="9" t="s">
        <v>32</v>
      </c>
      <c r="J4" s="9" t="s">
        <v>33</v>
      </c>
      <c r="K4" s="9" t="s">
        <v>34</v>
      </c>
      <c r="L4" s="9" t="s">
        <v>35</v>
      </c>
      <c r="M4" s="160" t="s">
        <v>279</v>
      </c>
    </row>
    <row r="5" spans="1:17" ht="42" customHeight="1" thickBot="1">
      <c r="A5" s="8" t="s">
        <v>36</v>
      </c>
      <c r="B5" s="374" t="s">
        <v>993</v>
      </c>
      <c r="C5" s="375"/>
      <c r="D5" s="375"/>
      <c r="E5" s="375"/>
      <c r="F5" s="375"/>
      <c r="G5" s="375"/>
      <c r="H5" s="375"/>
      <c r="I5" s="375"/>
      <c r="J5" s="375"/>
      <c r="K5" s="375"/>
      <c r="L5" s="375"/>
      <c r="M5" s="376"/>
      <c r="N5" s="127"/>
      <c r="O5" s="127"/>
      <c r="P5" s="127"/>
      <c r="Q5" s="127"/>
    </row>
    <row r="6" spans="1:13" ht="64.5" customHeight="1" thickBot="1">
      <c r="A6" s="8" t="s">
        <v>38</v>
      </c>
      <c r="B6" s="353" t="s">
        <v>39</v>
      </c>
      <c r="C6" s="353"/>
      <c r="D6" s="353"/>
      <c r="E6" s="353"/>
      <c r="F6" s="353"/>
      <c r="G6" s="353"/>
      <c r="H6" s="353"/>
      <c r="I6" s="11" t="s">
        <v>377</v>
      </c>
      <c r="J6" s="11" t="s">
        <v>994</v>
      </c>
      <c r="K6" s="11" t="s">
        <v>995</v>
      </c>
      <c r="L6" s="11" t="s">
        <v>996</v>
      </c>
      <c r="M6" s="11" t="s">
        <v>997</v>
      </c>
    </row>
    <row r="7" spans="1:13" s="17" customFormat="1" ht="15" customHeight="1" thickBot="1">
      <c r="A7" s="8" t="s">
        <v>44</v>
      </c>
      <c r="B7" s="12" t="s">
        <v>45</v>
      </c>
      <c r="C7" s="13" t="s">
        <v>46</v>
      </c>
      <c r="D7" s="14"/>
      <c r="E7" s="14"/>
      <c r="F7" s="14"/>
      <c r="G7" s="14"/>
      <c r="H7" s="14"/>
      <c r="I7" s="15">
        <f>SUM(I8,I12,I30,I20)</f>
        <v>0</v>
      </c>
      <c r="J7" s="130">
        <f>SUM(J8,J12,J30,J20)</f>
        <v>0</v>
      </c>
      <c r="K7" s="130">
        <f>SUM(K8,K12,K30,K20)</f>
        <v>2184</v>
      </c>
      <c r="L7" s="130">
        <f>SUM(L8,L12,L30,L20)</f>
        <v>286</v>
      </c>
      <c r="M7" s="162">
        <f>SUM(I7:L7)</f>
        <v>2470</v>
      </c>
    </row>
    <row r="8" spans="1:13" s="17" customFormat="1" ht="15" customHeight="1" thickBot="1">
      <c r="A8" s="8" t="s">
        <v>47</v>
      </c>
      <c r="B8" s="18"/>
      <c r="C8" s="19" t="s">
        <v>48</v>
      </c>
      <c r="D8" s="20" t="s">
        <v>49</v>
      </c>
      <c r="E8" s="21"/>
      <c r="F8" s="21"/>
      <c r="G8" s="21"/>
      <c r="H8" s="21"/>
      <c r="I8" s="22">
        <f>SUM(I9:I11)</f>
        <v>0</v>
      </c>
      <c r="J8" s="22">
        <f>SUM(J9:J11)</f>
        <v>0</v>
      </c>
      <c r="K8" s="22">
        <f>SUM(K9:K11)</f>
        <v>0</v>
      </c>
      <c r="L8" s="22">
        <f>SUM(L9:L11)</f>
        <v>0</v>
      </c>
      <c r="M8" s="163">
        <f>SUM(I8:L8)</f>
        <v>0</v>
      </c>
    </row>
    <row r="9" spans="1:13" s="29" customFormat="1" ht="15" customHeight="1" thickBot="1">
      <c r="A9" s="8" t="s">
        <v>50</v>
      </c>
      <c r="B9" s="24"/>
      <c r="C9" s="25"/>
      <c r="D9" s="26" t="s">
        <v>51</v>
      </c>
      <c r="E9" s="363" t="s">
        <v>52</v>
      </c>
      <c r="F9" s="363"/>
      <c r="G9" s="363"/>
      <c r="H9" s="364"/>
      <c r="I9" s="27"/>
      <c r="J9" s="134"/>
      <c r="K9" s="134"/>
      <c r="L9" s="134"/>
      <c r="M9" s="134">
        <f>SUM(I9:L9)</f>
        <v>0</v>
      </c>
    </row>
    <row r="10" spans="1:13" s="29" customFormat="1" ht="15" customHeight="1" thickBot="1">
      <c r="A10" s="8" t="s">
        <v>53</v>
      </c>
      <c r="B10" s="24"/>
      <c r="C10" s="25"/>
      <c r="D10" s="30" t="s">
        <v>54</v>
      </c>
      <c r="E10" s="31" t="s">
        <v>55</v>
      </c>
      <c r="F10" s="32"/>
      <c r="G10" s="32"/>
      <c r="H10" s="32"/>
      <c r="I10" s="27"/>
      <c r="J10" s="134"/>
      <c r="K10" s="134"/>
      <c r="L10" s="134"/>
      <c r="M10" s="134"/>
    </row>
    <row r="11" spans="1:13" s="29" customFormat="1" ht="15" customHeight="1" thickBot="1">
      <c r="A11" s="8" t="s">
        <v>56</v>
      </c>
      <c r="B11" s="24"/>
      <c r="C11" s="25"/>
      <c r="D11" s="26" t="s">
        <v>57</v>
      </c>
      <c r="E11" s="33" t="s">
        <v>58</v>
      </c>
      <c r="F11" s="34"/>
      <c r="G11" s="34"/>
      <c r="H11" s="33"/>
      <c r="I11" s="27"/>
      <c r="J11" s="134"/>
      <c r="K11" s="134"/>
      <c r="L11" s="134"/>
      <c r="M11" s="134">
        <f aca="true" t="shared" si="0" ref="M11:M52">SUM(I11:L11)</f>
        <v>0</v>
      </c>
    </row>
    <row r="12" spans="1:13" s="17" customFormat="1" ht="15" customHeight="1" thickBot="1">
      <c r="A12" s="8" t="s">
        <v>59</v>
      </c>
      <c r="B12" s="18"/>
      <c r="C12" s="19" t="s">
        <v>60</v>
      </c>
      <c r="D12" s="35" t="s">
        <v>61</v>
      </c>
      <c r="E12" s="36"/>
      <c r="F12" s="36"/>
      <c r="G12" s="36"/>
      <c r="H12" s="36"/>
      <c r="I12" s="37">
        <f>SUM(I13:I19)</f>
        <v>0</v>
      </c>
      <c r="J12" s="37">
        <f>SUM(J13:J19)</f>
        <v>0</v>
      </c>
      <c r="K12" s="37">
        <f>SUM(K13:K19)</f>
        <v>0</v>
      </c>
      <c r="L12" s="37">
        <f>SUM(L13:L19)</f>
        <v>0</v>
      </c>
      <c r="M12" s="164">
        <f t="shared" si="0"/>
        <v>0</v>
      </c>
    </row>
    <row r="13" spans="1:13" s="43" customFormat="1" ht="15" customHeight="1" thickBot="1">
      <c r="A13" s="8" t="s">
        <v>62</v>
      </c>
      <c r="B13" s="39"/>
      <c r="C13" s="40"/>
      <c r="D13" s="41" t="s">
        <v>63</v>
      </c>
      <c r="E13" s="33" t="s">
        <v>64</v>
      </c>
      <c r="F13" s="42"/>
      <c r="G13" s="42"/>
      <c r="H13" s="42"/>
      <c r="I13" s="27"/>
      <c r="J13" s="134"/>
      <c r="K13" s="134"/>
      <c r="L13" s="134"/>
      <c r="M13" s="134">
        <f t="shared" si="0"/>
        <v>0</v>
      </c>
    </row>
    <row r="14" spans="1:13" s="43" customFormat="1" ht="15" customHeight="1" thickBot="1">
      <c r="A14" s="8" t="s">
        <v>65</v>
      </c>
      <c r="B14" s="39"/>
      <c r="C14" s="40"/>
      <c r="D14" s="26" t="s">
        <v>66</v>
      </c>
      <c r="E14" s="33" t="s">
        <v>67</v>
      </c>
      <c r="F14" s="42"/>
      <c r="G14" s="42"/>
      <c r="H14" s="42"/>
      <c r="I14" s="27"/>
      <c r="J14" s="134"/>
      <c r="K14" s="134"/>
      <c r="L14" s="134"/>
      <c r="M14" s="134">
        <f t="shared" si="0"/>
        <v>0</v>
      </c>
    </row>
    <row r="15" spans="1:13" s="43" customFormat="1" ht="15" customHeight="1" thickBot="1">
      <c r="A15" s="8" t="s">
        <v>68</v>
      </c>
      <c r="B15" s="39"/>
      <c r="C15" s="40"/>
      <c r="D15" s="26" t="s">
        <v>69</v>
      </c>
      <c r="E15" s="33" t="s">
        <v>70</v>
      </c>
      <c r="F15" s="42"/>
      <c r="G15" s="42"/>
      <c r="H15" s="42"/>
      <c r="I15" s="27"/>
      <c r="J15" s="134"/>
      <c r="K15" s="134"/>
      <c r="L15" s="134"/>
      <c r="M15" s="134">
        <f t="shared" si="0"/>
        <v>0</v>
      </c>
    </row>
    <row r="16" spans="1:13" s="43" customFormat="1" ht="15" customHeight="1" thickBot="1">
      <c r="A16" s="8" t="s">
        <v>73</v>
      </c>
      <c r="B16" s="39"/>
      <c r="C16" s="40"/>
      <c r="D16" s="26" t="s">
        <v>71</v>
      </c>
      <c r="E16" s="33" t="s">
        <v>72</v>
      </c>
      <c r="F16" s="42"/>
      <c r="G16" s="42"/>
      <c r="H16" s="42"/>
      <c r="I16" s="27"/>
      <c r="J16" s="134"/>
      <c r="K16" s="134"/>
      <c r="L16" s="134"/>
      <c r="M16" s="134"/>
    </row>
    <row r="17" spans="1:13" s="43" customFormat="1" ht="15" customHeight="1" thickBot="1">
      <c r="A17" s="8" t="s">
        <v>76</v>
      </c>
      <c r="B17" s="39"/>
      <c r="C17" s="40"/>
      <c r="D17" s="26" t="s">
        <v>74</v>
      </c>
      <c r="E17" s="33" t="s">
        <v>75</v>
      </c>
      <c r="F17" s="42"/>
      <c r="G17" s="42"/>
      <c r="H17" s="42"/>
      <c r="I17" s="27"/>
      <c r="J17" s="134"/>
      <c r="K17" s="134"/>
      <c r="L17" s="134"/>
      <c r="M17" s="134">
        <f t="shared" si="0"/>
        <v>0</v>
      </c>
    </row>
    <row r="18" spans="1:13" s="43" customFormat="1" ht="15" customHeight="1" thickBot="1">
      <c r="A18" s="8" t="s">
        <v>79</v>
      </c>
      <c r="B18" s="39"/>
      <c r="C18" s="40"/>
      <c r="D18" s="26" t="s">
        <v>77</v>
      </c>
      <c r="E18" s="33" t="s">
        <v>78</v>
      </c>
      <c r="F18" s="42"/>
      <c r="G18" s="42"/>
      <c r="H18" s="42"/>
      <c r="I18" s="27"/>
      <c r="J18" s="134"/>
      <c r="K18" s="134"/>
      <c r="L18" s="134"/>
      <c r="M18" s="134">
        <f t="shared" si="0"/>
        <v>0</v>
      </c>
    </row>
    <row r="19" spans="1:13" s="43" customFormat="1" ht="15" customHeight="1" thickBot="1">
      <c r="A19" s="8" t="s">
        <v>82</v>
      </c>
      <c r="B19" s="39"/>
      <c r="C19" s="40"/>
      <c r="D19" s="44" t="s">
        <v>80</v>
      </c>
      <c r="E19" s="33" t="s">
        <v>81</v>
      </c>
      <c r="F19" s="42"/>
      <c r="G19" s="42"/>
      <c r="H19" s="42"/>
      <c r="I19" s="27"/>
      <c r="J19" s="134"/>
      <c r="K19" s="134"/>
      <c r="L19" s="134"/>
      <c r="M19" s="134">
        <f t="shared" si="0"/>
        <v>0</v>
      </c>
    </row>
    <row r="20" spans="1:13" s="17" customFormat="1" ht="15" customHeight="1" thickBot="1">
      <c r="A20" s="8" t="s">
        <v>84</v>
      </c>
      <c r="B20" s="18"/>
      <c r="C20" s="19" t="s">
        <v>83</v>
      </c>
      <c r="D20" s="35" t="s">
        <v>46</v>
      </c>
      <c r="E20" s="36"/>
      <c r="F20" s="36"/>
      <c r="G20" s="36"/>
      <c r="H20" s="36"/>
      <c r="I20" s="22">
        <f>SUM(I21:I29)</f>
        <v>0</v>
      </c>
      <c r="J20" s="137">
        <f>SUM(J21:J29)</f>
        <v>0</v>
      </c>
      <c r="K20" s="137">
        <f>SUM(K21:K29)</f>
        <v>2184</v>
      </c>
      <c r="L20" s="137">
        <f>SUM(L21:L29)</f>
        <v>286</v>
      </c>
      <c r="M20" s="164">
        <f t="shared" si="0"/>
        <v>2470</v>
      </c>
    </row>
    <row r="21" spans="1:13" s="29" customFormat="1" ht="15" customHeight="1" thickBot="1">
      <c r="A21" s="8" t="s">
        <v>87</v>
      </c>
      <c r="B21" s="24"/>
      <c r="C21" s="25"/>
      <c r="D21" s="30" t="s">
        <v>85</v>
      </c>
      <c r="E21" s="33" t="s">
        <v>86</v>
      </c>
      <c r="F21" s="33"/>
      <c r="G21" s="33"/>
      <c r="H21" s="45"/>
      <c r="I21" s="27"/>
      <c r="J21" s="134"/>
      <c r="K21" s="134"/>
      <c r="L21" s="134"/>
      <c r="M21" s="134">
        <f t="shared" si="0"/>
        <v>0</v>
      </c>
    </row>
    <row r="22" spans="1:13" s="29" customFormat="1" ht="15" customHeight="1" thickBot="1">
      <c r="A22" s="8" t="s">
        <v>90</v>
      </c>
      <c r="B22" s="24"/>
      <c r="C22" s="25"/>
      <c r="D22" s="30" t="s">
        <v>88</v>
      </c>
      <c r="E22" s="33" t="s">
        <v>89</v>
      </c>
      <c r="F22" s="33"/>
      <c r="G22" s="33"/>
      <c r="H22" s="45"/>
      <c r="I22" s="27"/>
      <c r="J22" s="134"/>
      <c r="K22" s="134"/>
      <c r="L22" s="134">
        <v>225</v>
      </c>
      <c r="M22" s="134">
        <f t="shared" si="0"/>
        <v>225</v>
      </c>
    </row>
    <row r="23" spans="1:13" s="29" customFormat="1" ht="15" customHeight="1" thickBot="1">
      <c r="A23" s="8" t="s">
        <v>93</v>
      </c>
      <c r="B23" s="24"/>
      <c r="C23" s="25"/>
      <c r="D23" s="30" t="s">
        <v>91</v>
      </c>
      <c r="E23" s="45" t="s">
        <v>92</v>
      </c>
      <c r="F23" s="45"/>
      <c r="G23" s="45"/>
      <c r="H23" s="45"/>
      <c r="I23" s="27"/>
      <c r="J23" s="134"/>
      <c r="K23" s="134"/>
      <c r="L23" s="134"/>
      <c r="M23" s="134">
        <f t="shared" si="0"/>
        <v>0</v>
      </c>
    </row>
    <row r="24" spans="1:13" s="29" customFormat="1" ht="15" customHeight="1" thickBot="1">
      <c r="A24" s="8" t="s">
        <v>96</v>
      </c>
      <c r="B24" s="24"/>
      <c r="C24" s="25"/>
      <c r="D24" s="30" t="s">
        <v>94</v>
      </c>
      <c r="E24" s="45" t="s">
        <v>95</v>
      </c>
      <c r="F24" s="33"/>
      <c r="G24" s="33"/>
      <c r="H24" s="33"/>
      <c r="I24" s="27"/>
      <c r="J24" s="134"/>
      <c r="K24" s="134"/>
      <c r="L24" s="134"/>
      <c r="M24" s="134">
        <f t="shared" si="0"/>
        <v>0</v>
      </c>
    </row>
    <row r="25" spans="1:13" s="29" customFormat="1" ht="15" customHeight="1" thickBot="1">
      <c r="A25" s="8" t="s">
        <v>99</v>
      </c>
      <c r="B25" s="24"/>
      <c r="C25" s="25"/>
      <c r="D25" s="30" t="s">
        <v>97</v>
      </c>
      <c r="E25" s="45" t="s">
        <v>98</v>
      </c>
      <c r="F25" s="33"/>
      <c r="G25" s="33"/>
      <c r="H25" s="33"/>
      <c r="I25" s="27"/>
      <c r="J25" s="134"/>
      <c r="K25" s="134">
        <v>1594</v>
      </c>
      <c r="L25" s="134"/>
      <c r="M25" s="134">
        <f t="shared" si="0"/>
        <v>1594</v>
      </c>
    </row>
    <row r="26" spans="1:13" s="29" customFormat="1" ht="15" customHeight="1" thickBot="1">
      <c r="A26" s="8" t="s">
        <v>102</v>
      </c>
      <c r="B26" s="24"/>
      <c r="C26" s="25"/>
      <c r="D26" s="30" t="s">
        <v>100</v>
      </c>
      <c r="E26" s="45" t="s">
        <v>101</v>
      </c>
      <c r="F26" s="33"/>
      <c r="G26" s="33"/>
      <c r="H26" s="33"/>
      <c r="I26" s="27"/>
      <c r="J26" s="134"/>
      <c r="K26" s="134">
        <v>430</v>
      </c>
      <c r="L26" s="134">
        <v>61</v>
      </c>
      <c r="M26" s="134">
        <f t="shared" si="0"/>
        <v>491</v>
      </c>
    </row>
    <row r="27" spans="1:13" s="29" customFormat="1" ht="15" customHeight="1" thickBot="1">
      <c r="A27" s="8" t="s">
        <v>105</v>
      </c>
      <c r="B27" s="24"/>
      <c r="C27" s="25"/>
      <c r="D27" s="30" t="s">
        <v>103</v>
      </c>
      <c r="E27" s="45" t="s">
        <v>104</v>
      </c>
      <c r="F27" s="33"/>
      <c r="G27" s="33"/>
      <c r="H27" s="33"/>
      <c r="I27" s="27"/>
      <c r="J27" s="134"/>
      <c r="K27" s="134">
        <v>160</v>
      </c>
      <c r="L27" s="134"/>
      <c r="M27" s="134">
        <f t="shared" si="0"/>
        <v>160</v>
      </c>
    </row>
    <row r="28" spans="1:13" s="29" customFormat="1" ht="15" customHeight="1" thickBot="1">
      <c r="A28" s="8" t="s">
        <v>108</v>
      </c>
      <c r="B28" s="24"/>
      <c r="C28" s="25"/>
      <c r="D28" s="30" t="s">
        <v>106</v>
      </c>
      <c r="E28" s="45" t="s">
        <v>107</v>
      </c>
      <c r="F28" s="33"/>
      <c r="G28" s="33"/>
      <c r="H28" s="33"/>
      <c r="I28" s="27"/>
      <c r="J28" s="134"/>
      <c r="K28" s="134"/>
      <c r="L28" s="134"/>
      <c r="M28" s="134">
        <f t="shared" si="0"/>
        <v>0</v>
      </c>
    </row>
    <row r="29" spans="1:13" s="29" customFormat="1" ht="15" customHeight="1" thickBot="1">
      <c r="A29" s="8" t="s">
        <v>111</v>
      </c>
      <c r="B29" s="24"/>
      <c r="C29" s="25"/>
      <c r="D29" s="30" t="s">
        <v>109</v>
      </c>
      <c r="E29" s="45" t="s">
        <v>110</v>
      </c>
      <c r="F29" s="33"/>
      <c r="G29" s="33"/>
      <c r="H29" s="33"/>
      <c r="I29" s="27"/>
      <c r="J29" s="134"/>
      <c r="K29" s="134"/>
      <c r="L29" s="134"/>
      <c r="M29" s="134">
        <f t="shared" si="0"/>
        <v>0</v>
      </c>
    </row>
    <row r="30" spans="1:13" s="17" customFormat="1" ht="15" customHeight="1" thickBot="1">
      <c r="A30" s="8" t="s">
        <v>114</v>
      </c>
      <c r="B30" s="18"/>
      <c r="C30" s="19" t="s">
        <v>112</v>
      </c>
      <c r="D30" s="20" t="s">
        <v>113</v>
      </c>
      <c r="E30" s="21"/>
      <c r="F30" s="36"/>
      <c r="G30" s="36"/>
      <c r="H30" s="36"/>
      <c r="I30" s="37">
        <f>SUM(I31:I32)</f>
        <v>0</v>
      </c>
      <c r="J30" s="37">
        <f>SUM(J31:J32)</f>
        <v>0</v>
      </c>
      <c r="K30" s="37">
        <f>SUM(K31:K32)</f>
        <v>0</v>
      </c>
      <c r="L30" s="37">
        <f>SUM(L31:L32)</f>
        <v>0</v>
      </c>
      <c r="M30" s="164">
        <f t="shared" si="0"/>
        <v>0</v>
      </c>
    </row>
    <row r="31" spans="1:13" s="50" customFormat="1" ht="15" customHeight="1" thickBot="1">
      <c r="A31" s="8" t="s">
        <v>117</v>
      </c>
      <c r="B31" s="46"/>
      <c r="C31" s="47"/>
      <c r="D31" s="26" t="s">
        <v>115</v>
      </c>
      <c r="E31" s="45" t="s">
        <v>116</v>
      </c>
      <c r="F31" s="48"/>
      <c r="G31" s="49"/>
      <c r="H31" s="49"/>
      <c r="I31" s="27"/>
      <c r="J31" s="134"/>
      <c r="K31" s="134"/>
      <c r="L31" s="134"/>
      <c r="M31" s="134">
        <f t="shared" si="0"/>
        <v>0</v>
      </c>
    </row>
    <row r="32" spans="1:13" s="50" customFormat="1" ht="15" customHeight="1" thickBot="1">
      <c r="A32" s="8" t="s">
        <v>120</v>
      </c>
      <c r="B32" s="46"/>
      <c r="C32" s="47"/>
      <c r="D32" s="26" t="s">
        <v>118</v>
      </c>
      <c r="E32" s="45" t="s">
        <v>119</v>
      </c>
      <c r="F32" s="48"/>
      <c r="G32" s="49"/>
      <c r="H32" s="49"/>
      <c r="I32" s="27"/>
      <c r="J32" s="134"/>
      <c r="K32" s="134"/>
      <c r="L32" s="134"/>
      <c r="M32" s="134">
        <f t="shared" si="0"/>
        <v>0</v>
      </c>
    </row>
    <row r="33" spans="1:13" s="17" customFormat="1" ht="15" customHeight="1" thickBot="1">
      <c r="A33" s="8" t="s">
        <v>123</v>
      </c>
      <c r="B33" s="12" t="s">
        <v>121</v>
      </c>
      <c r="C33" s="13" t="s">
        <v>122</v>
      </c>
      <c r="D33" s="13"/>
      <c r="E33" s="13"/>
      <c r="F33" s="13"/>
      <c r="G33" s="13"/>
      <c r="H33" s="13"/>
      <c r="I33" s="15">
        <f>SUM(I34,I37,I40)</f>
        <v>0</v>
      </c>
      <c r="J33" s="15">
        <f>SUM(J34,J37,J40)</f>
        <v>0</v>
      </c>
      <c r="K33" s="15">
        <f>SUM(K34,K37,K40)</f>
        <v>0</v>
      </c>
      <c r="L33" s="15">
        <f>SUM(L34,L37,L40)</f>
        <v>0</v>
      </c>
      <c r="M33" s="162">
        <f t="shared" si="0"/>
        <v>0</v>
      </c>
    </row>
    <row r="34" spans="1:13" s="17" customFormat="1" ht="15" customHeight="1" thickBot="1">
      <c r="A34" s="8" t="s">
        <v>126</v>
      </c>
      <c r="B34" s="18"/>
      <c r="C34" s="51" t="s">
        <v>124</v>
      </c>
      <c r="D34" s="52" t="s">
        <v>125</v>
      </c>
      <c r="E34" s="20"/>
      <c r="F34" s="21"/>
      <c r="G34" s="21"/>
      <c r="H34" s="21"/>
      <c r="I34" s="22">
        <f>SUM(I35:I36)</f>
        <v>0</v>
      </c>
      <c r="J34" s="22">
        <f>SUM(J35:J36)</f>
        <v>0</v>
      </c>
      <c r="K34" s="22">
        <f>SUM(K35:K36)</f>
        <v>0</v>
      </c>
      <c r="L34" s="22">
        <f>SUM(L35:L36)</f>
        <v>0</v>
      </c>
      <c r="M34" s="163">
        <f t="shared" si="0"/>
        <v>0</v>
      </c>
    </row>
    <row r="35" spans="1:13" s="29" customFormat="1" ht="15" customHeight="1" thickBot="1">
      <c r="A35" s="8" t="s">
        <v>129</v>
      </c>
      <c r="B35" s="24"/>
      <c r="C35" s="25"/>
      <c r="D35" s="26" t="s">
        <v>127</v>
      </c>
      <c r="E35" s="33" t="s">
        <v>128</v>
      </c>
      <c r="F35" s="33"/>
      <c r="G35" s="33"/>
      <c r="H35" s="33"/>
      <c r="I35" s="27"/>
      <c r="J35" s="27"/>
      <c r="K35" s="27"/>
      <c r="L35" s="27"/>
      <c r="M35" s="134">
        <f t="shared" si="0"/>
        <v>0</v>
      </c>
    </row>
    <row r="36" spans="1:13" s="29" customFormat="1" ht="15" customHeight="1" thickBot="1">
      <c r="A36" s="8" t="s">
        <v>132</v>
      </c>
      <c r="B36" s="24"/>
      <c r="C36" s="26"/>
      <c r="D36" s="26" t="s">
        <v>130</v>
      </c>
      <c r="E36" s="33" t="s">
        <v>131</v>
      </c>
      <c r="F36" s="34"/>
      <c r="G36" s="34"/>
      <c r="H36" s="33"/>
      <c r="I36" s="27"/>
      <c r="J36" s="27"/>
      <c r="K36" s="27"/>
      <c r="L36" s="27"/>
      <c r="M36" s="134">
        <f t="shared" si="0"/>
        <v>0</v>
      </c>
    </row>
    <row r="37" spans="1:13" s="17" customFormat="1" ht="15" customHeight="1" thickBot="1">
      <c r="A37" s="8" t="s">
        <v>134</v>
      </c>
      <c r="B37" s="18"/>
      <c r="C37" s="51" t="s">
        <v>133</v>
      </c>
      <c r="D37" s="53" t="s">
        <v>122</v>
      </c>
      <c r="E37" s="35"/>
      <c r="F37" s="36"/>
      <c r="G37" s="36"/>
      <c r="H37" s="36"/>
      <c r="I37" s="37">
        <f>SUM(I38:I39)</f>
        <v>0</v>
      </c>
      <c r="J37" s="37">
        <f>SUM(J38:J39)</f>
        <v>0</v>
      </c>
      <c r="K37" s="37">
        <f>SUM(K38:K39)</f>
        <v>0</v>
      </c>
      <c r="L37" s="37">
        <f>SUM(L38:L39)</f>
        <v>0</v>
      </c>
      <c r="M37" s="164">
        <f t="shared" si="0"/>
        <v>0</v>
      </c>
    </row>
    <row r="38" spans="1:13" s="29" customFormat="1" ht="15" customHeight="1" thickBot="1">
      <c r="A38" s="8" t="s">
        <v>137</v>
      </c>
      <c r="B38" s="24"/>
      <c r="C38" s="25"/>
      <c r="D38" s="26" t="s">
        <v>135</v>
      </c>
      <c r="E38" s="33" t="s">
        <v>136</v>
      </c>
      <c r="F38" s="33"/>
      <c r="G38" s="33"/>
      <c r="H38" s="33"/>
      <c r="I38" s="27"/>
      <c r="J38" s="27"/>
      <c r="K38" s="27"/>
      <c r="L38" s="27"/>
      <c r="M38" s="134">
        <f t="shared" si="0"/>
        <v>0</v>
      </c>
    </row>
    <row r="39" spans="1:13" s="29" customFormat="1" ht="15" customHeight="1" thickBot="1">
      <c r="A39" s="8" t="s">
        <v>140</v>
      </c>
      <c r="B39" s="24"/>
      <c r="C39" s="25"/>
      <c r="D39" s="26" t="s">
        <v>138</v>
      </c>
      <c r="E39" s="33" t="s">
        <v>139</v>
      </c>
      <c r="F39" s="45"/>
      <c r="G39" s="45"/>
      <c r="H39" s="45"/>
      <c r="I39" s="27"/>
      <c r="J39" s="27"/>
      <c r="K39" s="27"/>
      <c r="L39" s="27"/>
      <c r="M39" s="134">
        <f t="shared" si="0"/>
        <v>0</v>
      </c>
    </row>
    <row r="40" spans="1:13" s="17" customFormat="1" ht="15" customHeight="1" thickBot="1">
      <c r="A40" s="8" t="s">
        <v>143</v>
      </c>
      <c r="B40" s="18"/>
      <c r="C40" s="51" t="s">
        <v>141</v>
      </c>
      <c r="D40" s="20" t="s">
        <v>142</v>
      </c>
      <c r="E40" s="54"/>
      <c r="F40" s="21"/>
      <c r="G40" s="21"/>
      <c r="H40" s="21"/>
      <c r="I40" s="22">
        <f>SUM(I42)</f>
        <v>0</v>
      </c>
      <c r="J40" s="22">
        <f>SUM(J42)</f>
        <v>0</v>
      </c>
      <c r="K40" s="22">
        <f>SUM(K42)</f>
        <v>0</v>
      </c>
      <c r="L40" s="22">
        <f>SUM(L42)</f>
        <v>0</v>
      </c>
      <c r="M40" s="163">
        <f t="shared" si="0"/>
        <v>0</v>
      </c>
    </row>
    <row r="41" spans="1:13" s="17" customFormat="1" ht="15" customHeight="1" thickBot="1">
      <c r="A41" s="8" t="s">
        <v>146</v>
      </c>
      <c r="B41" s="18"/>
      <c r="C41" s="51"/>
      <c r="D41" s="26" t="s">
        <v>144</v>
      </c>
      <c r="E41" s="33" t="s">
        <v>145</v>
      </c>
      <c r="F41" s="21"/>
      <c r="G41" s="21"/>
      <c r="H41" s="21"/>
      <c r="I41" s="22"/>
      <c r="J41" s="132"/>
      <c r="K41" s="132"/>
      <c r="L41" s="132"/>
      <c r="M41" s="163"/>
    </row>
    <row r="42" spans="1:13" s="29" customFormat="1" ht="15" customHeight="1" thickBot="1">
      <c r="A42" s="8" t="s">
        <v>149</v>
      </c>
      <c r="B42" s="24"/>
      <c r="C42" s="25"/>
      <c r="D42" s="26" t="s">
        <v>147</v>
      </c>
      <c r="E42" s="45" t="s">
        <v>148</v>
      </c>
      <c r="F42" s="45"/>
      <c r="G42" s="45"/>
      <c r="H42" s="45"/>
      <c r="I42" s="55"/>
      <c r="J42" s="143"/>
      <c r="K42" s="143"/>
      <c r="L42" s="143"/>
      <c r="M42" s="143">
        <f t="shared" si="0"/>
        <v>0</v>
      </c>
    </row>
    <row r="43" spans="1:13" s="17" customFormat="1" ht="30" customHeight="1" thickBot="1">
      <c r="A43" s="8" t="s">
        <v>151</v>
      </c>
      <c r="B43" s="365" t="s">
        <v>998</v>
      </c>
      <c r="C43" s="366"/>
      <c r="D43" s="366"/>
      <c r="E43" s="366"/>
      <c r="F43" s="366"/>
      <c r="G43" s="366"/>
      <c r="H43" s="366"/>
      <c r="I43" s="57">
        <f>SUM(I7,I33)</f>
        <v>0</v>
      </c>
      <c r="J43" s="57">
        <f>SUM(J7,J33)</f>
        <v>0</v>
      </c>
      <c r="K43" s="57">
        <f>SUM(K7,K33)</f>
        <v>2184</v>
      </c>
      <c r="L43" s="57">
        <f>SUM(L7,L33)</f>
        <v>286</v>
      </c>
      <c r="M43" s="165">
        <f t="shared" si="0"/>
        <v>2470</v>
      </c>
    </row>
    <row r="44" spans="1:13" s="59" customFormat="1" ht="15" customHeight="1" thickBot="1">
      <c r="A44" s="8" t="s">
        <v>154</v>
      </c>
      <c r="B44" s="12" t="s">
        <v>152</v>
      </c>
      <c r="C44" s="367" t="s">
        <v>153</v>
      </c>
      <c r="D44" s="367"/>
      <c r="E44" s="367"/>
      <c r="F44" s="367"/>
      <c r="G44" s="367"/>
      <c r="H44" s="367"/>
      <c r="I44" s="15">
        <f>SUM(I45,I47,I50)</f>
        <v>113689</v>
      </c>
      <c r="J44" s="15">
        <f>SUM(J45,J47,J50)</f>
        <v>0</v>
      </c>
      <c r="K44" s="15">
        <f>SUM(K45,K47,K50)</f>
        <v>0</v>
      </c>
      <c r="L44" s="15">
        <f>SUM(L45,L47,L50)</f>
        <v>0</v>
      </c>
      <c r="M44" s="162">
        <f t="shared" si="0"/>
        <v>113689</v>
      </c>
    </row>
    <row r="45" spans="1:13" s="59" customFormat="1" ht="15" customHeight="1" thickBot="1">
      <c r="A45" s="8" t="s">
        <v>157</v>
      </c>
      <c r="B45" s="60"/>
      <c r="C45" s="19" t="s">
        <v>155</v>
      </c>
      <c r="D45" s="35" t="s">
        <v>156</v>
      </c>
      <c r="E45" s="35"/>
      <c r="F45" s="35"/>
      <c r="G45" s="35"/>
      <c r="H45" s="35"/>
      <c r="I45" s="37">
        <f>SUM(I46)</f>
        <v>0</v>
      </c>
      <c r="J45" s="37">
        <f>SUM(J46)</f>
        <v>0</v>
      </c>
      <c r="K45" s="37">
        <f>SUM(K46)</f>
        <v>0</v>
      </c>
      <c r="L45" s="37">
        <f>SUM(L46)</f>
        <v>0</v>
      </c>
      <c r="M45" s="164">
        <f t="shared" si="0"/>
        <v>0</v>
      </c>
    </row>
    <row r="46" spans="1:13" s="29" customFormat="1" ht="15" customHeight="1" thickBot="1">
      <c r="A46" s="8" t="s">
        <v>159</v>
      </c>
      <c r="B46" s="24"/>
      <c r="C46" s="26"/>
      <c r="D46" s="30" t="s">
        <v>158</v>
      </c>
      <c r="E46" s="33" t="s">
        <v>156</v>
      </c>
      <c r="F46" s="33"/>
      <c r="G46" s="33"/>
      <c r="H46" s="33"/>
      <c r="I46" s="27"/>
      <c r="J46" s="27"/>
      <c r="K46" s="27"/>
      <c r="L46" s="27"/>
      <c r="M46" s="134">
        <f t="shared" si="0"/>
        <v>0</v>
      </c>
    </row>
    <row r="47" spans="1:13" s="17" customFormat="1" ht="15" customHeight="1" thickBot="1">
      <c r="A47" s="8" t="s">
        <v>162</v>
      </c>
      <c r="B47" s="18"/>
      <c r="C47" s="19" t="s">
        <v>160</v>
      </c>
      <c r="D47" s="35" t="s">
        <v>161</v>
      </c>
      <c r="E47" s="35"/>
      <c r="F47" s="35"/>
      <c r="G47" s="35"/>
      <c r="H47" s="21"/>
      <c r="I47" s="37">
        <f>SUM(I48:I49)</f>
        <v>7544</v>
      </c>
      <c r="J47" s="37">
        <f>SUM(J48:J49)</f>
        <v>0</v>
      </c>
      <c r="K47" s="37">
        <f>SUM(K48:K49)</f>
        <v>0</v>
      </c>
      <c r="L47" s="37">
        <f>SUM(L48:L49)</f>
        <v>0</v>
      </c>
      <c r="M47" s="164">
        <f t="shared" si="0"/>
        <v>7544</v>
      </c>
    </row>
    <row r="48" spans="1:13" s="50" customFormat="1" ht="15" customHeight="1" thickBot="1">
      <c r="A48" s="8" t="s">
        <v>165</v>
      </c>
      <c r="B48" s="46"/>
      <c r="C48" s="26"/>
      <c r="D48" s="26" t="s">
        <v>163</v>
      </c>
      <c r="E48" s="45" t="s">
        <v>164</v>
      </c>
      <c r="F48" s="45"/>
      <c r="G48" s="45"/>
      <c r="H48" s="49"/>
      <c r="I48" s="55">
        <f>'[2]Javaslat_I'!L267</f>
        <v>7544</v>
      </c>
      <c r="J48" s="55"/>
      <c r="K48" s="55"/>
      <c r="L48" s="55"/>
      <c r="M48" s="143">
        <f t="shared" si="0"/>
        <v>7544</v>
      </c>
    </row>
    <row r="49" spans="1:13" s="50" customFormat="1" ht="15" customHeight="1" thickBot="1">
      <c r="A49" s="8" t="s">
        <v>168</v>
      </c>
      <c r="B49" s="46"/>
      <c r="C49" s="26"/>
      <c r="D49" s="26" t="s">
        <v>166</v>
      </c>
      <c r="E49" s="45" t="s">
        <v>167</v>
      </c>
      <c r="F49" s="45"/>
      <c r="G49" s="45"/>
      <c r="H49" s="49"/>
      <c r="I49" s="55"/>
      <c r="J49" s="55"/>
      <c r="K49" s="55"/>
      <c r="L49" s="55"/>
      <c r="M49" s="143">
        <f t="shared" si="0"/>
        <v>0</v>
      </c>
    </row>
    <row r="50" spans="1:13" s="17" customFormat="1" ht="15" customHeight="1" thickBot="1">
      <c r="A50" s="8" t="s">
        <v>171</v>
      </c>
      <c r="B50" s="61"/>
      <c r="C50" s="62" t="s">
        <v>169</v>
      </c>
      <c r="D50" s="63" t="s">
        <v>170</v>
      </c>
      <c r="E50" s="64"/>
      <c r="F50" s="64"/>
      <c r="G50" s="64"/>
      <c r="H50" s="64"/>
      <c r="I50" s="65">
        <f>M81-M7-M33-M47</f>
        <v>106145</v>
      </c>
      <c r="J50" s="65"/>
      <c r="K50" s="65"/>
      <c r="L50" s="65"/>
      <c r="M50" s="166">
        <f t="shared" si="0"/>
        <v>106145</v>
      </c>
    </row>
    <row r="51" spans="1:13" s="17" customFormat="1" ht="15" customHeight="1" thickBot="1">
      <c r="A51" s="8" t="s">
        <v>172</v>
      </c>
      <c r="B51" s="67"/>
      <c r="C51" s="68"/>
      <c r="D51" s="69"/>
      <c r="E51" s="69"/>
      <c r="F51" s="69"/>
      <c r="G51" s="69"/>
      <c r="H51" s="69"/>
      <c r="I51" s="15"/>
      <c r="J51" s="15"/>
      <c r="K51" s="15"/>
      <c r="L51" s="15"/>
      <c r="M51" s="162">
        <f t="shared" si="0"/>
        <v>0</v>
      </c>
    </row>
    <row r="52" spans="1:13" s="17" customFormat="1" ht="30" customHeight="1" thickBot="1">
      <c r="A52" s="8" t="s">
        <v>174</v>
      </c>
      <c r="B52" s="348" t="s">
        <v>999</v>
      </c>
      <c r="C52" s="349"/>
      <c r="D52" s="349"/>
      <c r="E52" s="349"/>
      <c r="F52" s="349"/>
      <c r="G52" s="349"/>
      <c r="H52" s="349"/>
      <c r="I52" s="57">
        <f>SUM(I43,I44,I51)</f>
        <v>113689</v>
      </c>
      <c r="J52" s="57">
        <f>SUM(J43,J44,J51)</f>
        <v>0</v>
      </c>
      <c r="K52" s="57">
        <f>SUM(K43,K44,K51)</f>
        <v>2184</v>
      </c>
      <c r="L52" s="57">
        <f>SUM(L43,L44,L51)</f>
        <v>286</v>
      </c>
      <c r="M52" s="167">
        <f t="shared" si="0"/>
        <v>116159</v>
      </c>
    </row>
    <row r="53" spans="1:13" s="43" customFormat="1" ht="15" customHeight="1" thickBot="1">
      <c r="A53" s="8" t="s">
        <v>175</v>
      </c>
      <c r="B53" s="149"/>
      <c r="C53" s="150"/>
      <c r="D53" s="150"/>
      <c r="E53" s="150"/>
      <c r="F53" s="150"/>
      <c r="G53" s="150"/>
      <c r="H53" s="150"/>
      <c r="I53" s="150"/>
      <c r="J53" s="150"/>
      <c r="K53" s="150"/>
      <c r="L53" s="150"/>
      <c r="M53" s="151"/>
    </row>
    <row r="54" spans="1:13" ht="64.5" customHeight="1" thickBot="1">
      <c r="A54" s="8" t="s">
        <v>176</v>
      </c>
      <c r="B54" s="353" t="s">
        <v>39</v>
      </c>
      <c r="C54" s="353"/>
      <c r="D54" s="353"/>
      <c r="E54" s="353"/>
      <c r="F54" s="353"/>
      <c r="G54" s="353"/>
      <c r="H54" s="353"/>
      <c r="I54" s="11" t="s">
        <v>377</v>
      </c>
      <c r="J54" s="11" t="s">
        <v>994</v>
      </c>
      <c r="K54" s="11" t="s">
        <v>995</v>
      </c>
      <c r="L54" s="11" t="s">
        <v>996</v>
      </c>
      <c r="M54" s="11" t="s">
        <v>997</v>
      </c>
    </row>
    <row r="55" spans="1:13" s="73" customFormat="1" ht="16.5" thickBot="1">
      <c r="A55" s="8" t="s">
        <v>178</v>
      </c>
      <c r="B55" s="70" t="s">
        <v>45</v>
      </c>
      <c r="C55" s="71" t="s">
        <v>177</v>
      </c>
      <c r="D55" s="71"/>
      <c r="E55" s="71"/>
      <c r="F55" s="71"/>
      <c r="G55" s="71"/>
      <c r="H55" s="71"/>
      <c r="I55" s="72">
        <f>SUM(I56:I60)</f>
        <v>6458</v>
      </c>
      <c r="J55" s="72">
        <f>SUM(J56:J60)</f>
        <v>84961</v>
      </c>
      <c r="K55" s="72">
        <f>SUM(K56:K60)</f>
        <v>21754</v>
      </c>
      <c r="L55" s="72">
        <f>SUM(L56:L60)</f>
        <v>286</v>
      </c>
      <c r="M55" s="168">
        <f aca="true" t="shared" si="1" ref="M55:M81">SUM(I55:L55)</f>
        <v>113459</v>
      </c>
    </row>
    <row r="56" spans="1:13" s="73" customFormat="1" ht="16.5" thickBot="1">
      <c r="A56" s="8" t="s">
        <v>180</v>
      </c>
      <c r="B56" s="74"/>
      <c r="C56" s="75" t="s">
        <v>48</v>
      </c>
      <c r="D56" s="76" t="s">
        <v>179</v>
      </c>
      <c r="E56" s="76"/>
      <c r="F56" s="76"/>
      <c r="G56" s="76"/>
      <c r="H56" s="77"/>
      <c r="I56" s="78"/>
      <c r="J56" s="78">
        <v>61626</v>
      </c>
      <c r="K56" s="78">
        <v>11031</v>
      </c>
      <c r="L56" s="78"/>
      <c r="M56" s="169">
        <f t="shared" si="1"/>
        <v>72657</v>
      </c>
    </row>
    <row r="57" spans="1:13" s="73" customFormat="1" ht="16.5" thickBot="1">
      <c r="A57" s="8" t="s">
        <v>182</v>
      </c>
      <c r="B57" s="74"/>
      <c r="C57" s="75" t="s">
        <v>60</v>
      </c>
      <c r="D57" s="79" t="s">
        <v>181</v>
      </c>
      <c r="E57" s="80"/>
      <c r="F57" s="79"/>
      <c r="G57" s="79"/>
      <c r="H57" s="81"/>
      <c r="I57" s="82"/>
      <c r="J57" s="82">
        <v>14275</v>
      </c>
      <c r="K57" s="82">
        <v>2607</v>
      </c>
      <c r="L57" s="82"/>
      <c r="M57" s="170">
        <f t="shared" si="1"/>
        <v>16882</v>
      </c>
    </row>
    <row r="58" spans="1:13" s="73" customFormat="1" ht="16.5" thickBot="1">
      <c r="A58" s="8" t="s">
        <v>184</v>
      </c>
      <c r="B58" s="74"/>
      <c r="C58" s="75" t="s">
        <v>83</v>
      </c>
      <c r="D58" s="79" t="s">
        <v>183</v>
      </c>
      <c r="E58" s="80"/>
      <c r="F58" s="79"/>
      <c r="G58" s="79"/>
      <c r="H58" s="81"/>
      <c r="I58" s="82"/>
      <c r="J58" s="82">
        <f>'[2]7. melléklet'!J58+'[2]Javaslat_I'!N273+'[2]Javaslat_II'!N481</f>
        <v>9060</v>
      </c>
      <c r="K58" s="82">
        <f>'[2]7. melléklet'!K58+'[2]Javaslat_I'!N282+'[2]Javaslat_II'!N486</f>
        <v>8116</v>
      </c>
      <c r="L58" s="82">
        <v>286</v>
      </c>
      <c r="M58" s="170">
        <f t="shared" si="1"/>
        <v>17462</v>
      </c>
    </row>
    <row r="59" spans="1:13" s="73" customFormat="1" ht="16.5" thickBot="1">
      <c r="A59" s="8" t="s">
        <v>187</v>
      </c>
      <c r="B59" s="74"/>
      <c r="C59" s="75" t="s">
        <v>185</v>
      </c>
      <c r="D59" s="83" t="s">
        <v>186</v>
      </c>
      <c r="E59" s="84"/>
      <c r="F59" s="84"/>
      <c r="G59" s="83"/>
      <c r="H59" s="85"/>
      <c r="I59" s="86"/>
      <c r="J59" s="86"/>
      <c r="K59" s="86"/>
      <c r="L59" s="86"/>
      <c r="M59" s="171">
        <f t="shared" si="1"/>
        <v>0</v>
      </c>
    </row>
    <row r="60" spans="1:13" s="73" customFormat="1" ht="16.5" thickBot="1">
      <c r="A60" s="8" t="s">
        <v>189</v>
      </c>
      <c r="B60" s="74"/>
      <c r="C60" s="75" t="s">
        <v>112</v>
      </c>
      <c r="D60" s="79" t="s">
        <v>188</v>
      </c>
      <c r="E60" s="80"/>
      <c r="F60" s="79"/>
      <c r="G60" s="79"/>
      <c r="H60" s="81"/>
      <c r="I60" s="82">
        <f>SUM(I61:I66)</f>
        <v>6458</v>
      </c>
      <c r="J60" s="82">
        <f>SUM(J61:J66)</f>
        <v>0</v>
      </c>
      <c r="K60" s="82">
        <f>SUM(K61:K66)</f>
        <v>0</v>
      </c>
      <c r="L60" s="82">
        <f>SUM(L61:L66)</f>
        <v>0</v>
      </c>
      <c r="M60" s="170">
        <f t="shared" si="1"/>
        <v>6458</v>
      </c>
    </row>
    <row r="61" spans="1:13" s="93" customFormat="1" ht="15" thickBot="1">
      <c r="A61" s="8" t="s">
        <v>192</v>
      </c>
      <c r="B61" s="87"/>
      <c r="C61" s="88"/>
      <c r="D61" s="89" t="s">
        <v>190</v>
      </c>
      <c r="E61" s="90" t="s">
        <v>191</v>
      </c>
      <c r="F61" s="90"/>
      <c r="G61" s="90"/>
      <c r="H61" s="91"/>
      <c r="I61" s="92">
        <f>'[2]Javaslat_I'!N289</f>
        <v>6458</v>
      </c>
      <c r="J61" s="92"/>
      <c r="K61" s="92"/>
      <c r="L61" s="92"/>
      <c r="M61" s="92">
        <f t="shared" si="1"/>
        <v>6458</v>
      </c>
    </row>
    <row r="62" spans="1:13" s="93" customFormat="1" ht="15" thickBot="1">
      <c r="A62" s="8" t="s">
        <v>195</v>
      </c>
      <c r="B62" s="87"/>
      <c r="C62" s="88"/>
      <c r="D62" s="89" t="s">
        <v>193</v>
      </c>
      <c r="E62" s="90" t="s">
        <v>194</v>
      </c>
      <c r="F62" s="90"/>
      <c r="G62" s="90"/>
      <c r="H62" s="91"/>
      <c r="I62" s="92"/>
      <c r="J62" s="92"/>
      <c r="K62" s="92"/>
      <c r="L62" s="92"/>
      <c r="M62" s="92">
        <f t="shared" si="1"/>
        <v>0</v>
      </c>
    </row>
    <row r="63" spans="1:13" s="93" customFormat="1" ht="15" thickBot="1">
      <c r="A63" s="8" t="s">
        <v>198</v>
      </c>
      <c r="B63" s="87"/>
      <c r="C63" s="88"/>
      <c r="D63" s="89" t="s">
        <v>196</v>
      </c>
      <c r="E63" s="90" t="s">
        <v>197</v>
      </c>
      <c r="F63" s="94"/>
      <c r="G63" s="90"/>
      <c r="H63" s="91"/>
      <c r="I63" s="92"/>
      <c r="J63" s="92"/>
      <c r="K63" s="92"/>
      <c r="L63" s="92"/>
      <c r="M63" s="92">
        <f t="shared" si="1"/>
        <v>0</v>
      </c>
    </row>
    <row r="64" spans="1:13" s="93" customFormat="1" ht="15" thickBot="1">
      <c r="A64" s="8" t="s">
        <v>201</v>
      </c>
      <c r="B64" s="87"/>
      <c r="C64" s="88"/>
      <c r="D64" s="89" t="s">
        <v>199</v>
      </c>
      <c r="E64" s="95" t="s">
        <v>200</v>
      </c>
      <c r="F64" s="96"/>
      <c r="G64" s="95"/>
      <c r="H64" s="97"/>
      <c r="I64" s="98"/>
      <c r="J64" s="98"/>
      <c r="K64" s="98"/>
      <c r="L64" s="98"/>
      <c r="M64" s="98">
        <f t="shared" si="1"/>
        <v>0</v>
      </c>
    </row>
    <row r="65" spans="1:13" s="93" customFormat="1" ht="15" thickBot="1">
      <c r="A65" s="8" t="s">
        <v>204</v>
      </c>
      <c r="B65" s="87"/>
      <c r="C65" s="88"/>
      <c r="D65" s="89" t="s">
        <v>202</v>
      </c>
      <c r="E65" s="90" t="s">
        <v>203</v>
      </c>
      <c r="F65" s="94"/>
      <c r="G65" s="90"/>
      <c r="H65" s="91"/>
      <c r="I65" s="92"/>
      <c r="J65" s="92"/>
      <c r="K65" s="92"/>
      <c r="L65" s="92"/>
      <c r="M65" s="92">
        <f t="shared" si="1"/>
        <v>0</v>
      </c>
    </row>
    <row r="66" spans="1:13" s="93" customFormat="1" ht="15" thickBot="1">
      <c r="A66" s="8" t="s">
        <v>207</v>
      </c>
      <c r="B66" s="87"/>
      <c r="C66" s="88"/>
      <c r="D66" s="89" t="s">
        <v>205</v>
      </c>
      <c r="E66" s="90" t="s">
        <v>206</v>
      </c>
      <c r="F66" s="94"/>
      <c r="G66" s="90"/>
      <c r="H66" s="91"/>
      <c r="I66" s="92"/>
      <c r="J66" s="92"/>
      <c r="K66" s="92"/>
      <c r="L66" s="92"/>
      <c r="M66" s="92">
        <f t="shared" si="1"/>
        <v>0</v>
      </c>
    </row>
    <row r="67" spans="1:13" s="73" customFormat="1" ht="16.5" thickBot="1">
      <c r="A67" s="8" t="s">
        <v>209</v>
      </c>
      <c r="B67" s="70" t="s">
        <v>121</v>
      </c>
      <c r="C67" s="71" t="s">
        <v>208</v>
      </c>
      <c r="D67" s="99"/>
      <c r="E67" s="99"/>
      <c r="F67" s="71"/>
      <c r="G67" s="71"/>
      <c r="H67" s="71"/>
      <c r="I67" s="72">
        <f>SUM(I68:I70)</f>
        <v>0</v>
      </c>
      <c r="J67" s="72">
        <f>SUM(J68:J70)</f>
        <v>2174</v>
      </c>
      <c r="K67" s="72">
        <f>SUM(K68:K70)</f>
        <v>526</v>
      </c>
      <c r="L67" s="72">
        <f>SUM(L68:L70)</f>
        <v>0</v>
      </c>
      <c r="M67" s="168">
        <f t="shared" si="1"/>
        <v>2700</v>
      </c>
    </row>
    <row r="68" spans="1:13" s="73" customFormat="1" ht="16.5" thickBot="1">
      <c r="A68" s="8" t="s">
        <v>211</v>
      </c>
      <c r="B68" s="74"/>
      <c r="C68" s="75" t="s">
        <v>124</v>
      </c>
      <c r="D68" s="76" t="s">
        <v>210</v>
      </c>
      <c r="E68" s="76"/>
      <c r="F68" s="76"/>
      <c r="G68" s="76"/>
      <c r="H68" s="77"/>
      <c r="I68" s="78"/>
      <c r="J68" s="78">
        <f>'[2]7. melléklet'!J68+'[2]Javaslat_I'!N277</f>
        <v>2174</v>
      </c>
      <c r="K68" s="78">
        <v>526</v>
      </c>
      <c r="L68" s="78"/>
      <c r="M68" s="169">
        <f t="shared" si="1"/>
        <v>2700</v>
      </c>
    </row>
    <row r="69" spans="1:13" s="73" customFormat="1" ht="16.5" thickBot="1">
      <c r="A69" s="8" t="s">
        <v>213</v>
      </c>
      <c r="B69" s="74"/>
      <c r="C69" s="75" t="s">
        <v>133</v>
      </c>
      <c r="D69" s="79" t="s">
        <v>212</v>
      </c>
      <c r="E69" s="79"/>
      <c r="F69" s="79"/>
      <c r="G69" s="79"/>
      <c r="H69" s="81"/>
      <c r="I69" s="82"/>
      <c r="J69" s="82"/>
      <c r="K69" s="82"/>
      <c r="L69" s="82"/>
      <c r="M69" s="170">
        <f t="shared" si="1"/>
        <v>0</v>
      </c>
    </row>
    <row r="70" spans="1:13" s="73" customFormat="1" ht="16.5" thickBot="1">
      <c r="A70" s="8" t="s">
        <v>215</v>
      </c>
      <c r="B70" s="74"/>
      <c r="C70" s="75" t="s">
        <v>141</v>
      </c>
      <c r="D70" s="79" t="s">
        <v>214</v>
      </c>
      <c r="E70" s="80"/>
      <c r="F70" s="79"/>
      <c r="G70" s="79"/>
      <c r="H70" s="81"/>
      <c r="I70" s="82">
        <f>SUM(I71:I74)</f>
        <v>0</v>
      </c>
      <c r="J70" s="82">
        <f>SUM(J71:J74)</f>
        <v>0</v>
      </c>
      <c r="K70" s="82">
        <f>SUM(K71:K74)</f>
        <v>0</v>
      </c>
      <c r="L70" s="82">
        <f>SUM(L71:L74)</f>
        <v>0</v>
      </c>
      <c r="M70" s="170">
        <f t="shared" si="1"/>
        <v>0</v>
      </c>
    </row>
    <row r="71" spans="1:13" s="93" customFormat="1" ht="15" thickBot="1">
      <c r="A71" s="8" t="s">
        <v>218</v>
      </c>
      <c r="B71" s="87"/>
      <c r="C71" s="100"/>
      <c r="D71" s="89" t="s">
        <v>216</v>
      </c>
      <c r="E71" s="90" t="s">
        <v>217</v>
      </c>
      <c r="F71" s="90"/>
      <c r="G71" s="90"/>
      <c r="H71" s="91"/>
      <c r="I71" s="92"/>
      <c r="J71" s="92"/>
      <c r="K71" s="92"/>
      <c r="L71" s="92"/>
      <c r="M71" s="92">
        <f t="shared" si="1"/>
        <v>0</v>
      </c>
    </row>
    <row r="72" spans="1:13" s="93" customFormat="1" ht="15" thickBot="1">
      <c r="A72" s="8" t="s">
        <v>221</v>
      </c>
      <c r="B72" s="87"/>
      <c r="C72" s="100"/>
      <c r="D72" s="89" t="s">
        <v>219</v>
      </c>
      <c r="E72" s="90" t="s">
        <v>220</v>
      </c>
      <c r="F72" s="90"/>
      <c r="G72" s="90"/>
      <c r="H72" s="91"/>
      <c r="I72" s="92"/>
      <c r="J72" s="92"/>
      <c r="K72" s="92"/>
      <c r="L72" s="92"/>
      <c r="M72" s="92">
        <f t="shared" si="1"/>
        <v>0</v>
      </c>
    </row>
    <row r="73" spans="1:13" s="93" customFormat="1" ht="15" thickBot="1">
      <c r="A73" s="8" t="s">
        <v>224</v>
      </c>
      <c r="B73" s="87"/>
      <c r="C73" s="100"/>
      <c r="D73" s="89" t="s">
        <v>222</v>
      </c>
      <c r="E73" s="90" t="s">
        <v>223</v>
      </c>
      <c r="F73" s="94"/>
      <c r="G73" s="90"/>
      <c r="H73" s="91"/>
      <c r="I73" s="92"/>
      <c r="J73" s="92"/>
      <c r="K73" s="92"/>
      <c r="L73" s="92"/>
      <c r="M73" s="92">
        <f t="shared" si="1"/>
        <v>0</v>
      </c>
    </row>
    <row r="74" spans="1:13" s="93" customFormat="1" ht="15" thickBot="1">
      <c r="A74" s="8" t="s">
        <v>227</v>
      </c>
      <c r="B74" s="87"/>
      <c r="C74" s="100"/>
      <c r="D74" s="89" t="s">
        <v>225</v>
      </c>
      <c r="E74" s="90" t="s">
        <v>226</v>
      </c>
      <c r="F74" s="94"/>
      <c r="G74" s="90"/>
      <c r="H74" s="91"/>
      <c r="I74" s="98"/>
      <c r="J74" s="98"/>
      <c r="K74" s="98"/>
      <c r="L74" s="98"/>
      <c r="M74" s="98">
        <f t="shared" si="1"/>
        <v>0</v>
      </c>
    </row>
    <row r="75" spans="1:13" s="104" customFormat="1" ht="30" customHeight="1" thickBot="1">
      <c r="A75" s="8" t="s">
        <v>229</v>
      </c>
      <c r="B75" s="101" t="s">
        <v>1000</v>
      </c>
      <c r="C75" s="102"/>
      <c r="D75" s="103"/>
      <c r="E75" s="103"/>
      <c r="F75" s="103"/>
      <c r="G75" s="103"/>
      <c r="H75" s="103"/>
      <c r="I75" s="57">
        <f>SUM(I55,I67)</f>
        <v>6458</v>
      </c>
      <c r="J75" s="57">
        <f>SUM(J55,J67)</f>
        <v>87135</v>
      </c>
      <c r="K75" s="57">
        <f>SUM(K55,K67)</f>
        <v>22280</v>
      </c>
      <c r="L75" s="57">
        <f>SUM(L55,L67)</f>
        <v>286</v>
      </c>
      <c r="M75" s="167">
        <f t="shared" si="1"/>
        <v>116159</v>
      </c>
    </row>
    <row r="76" spans="1:13" s="73" customFormat="1" ht="16.5" thickBot="1">
      <c r="A76" s="8" t="s">
        <v>231</v>
      </c>
      <c r="B76" s="70" t="s">
        <v>152</v>
      </c>
      <c r="C76" s="71" t="s">
        <v>230</v>
      </c>
      <c r="D76" s="71"/>
      <c r="E76" s="71"/>
      <c r="F76" s="71"/>
      <c r="G76" s="71"/>
      <c r="H76" s="71"/>
      <c r="I76" s="72">
        <f>SUM(I77,I79)</f>
        <v>0</v>
      </c>
      <c r="J76" s="72">
        <f>SUM(J77,J79)</f>
        <v>0</v>
      </c>
      <c r="K76" s="72">
        <f>SUM(K77,K79)</f>
        <v>0</v>
      </c>
      <c r="L76" s="72">
        <f>SUM(L77,L79)</f>
        <v>0</v>
      </c>
      <c r="M76" s="168">
        <f t="shared" si="1"/>
        <v>0</v>
      </c>
    </row>
    <row r="77" spans="1:13" s="73" customFormat="1" ht="16.5" thickBot="1">
      <c r="A77" s="8" t="s">
        <v>233</v>
      </c>
      <c r="B77" s="74"/>
      <c r="C77" s="105" t="s">
        <v>155</v>
      </c>
      <c r="D77" s="106" t="s">
        <v>232</v>
      </c>
      <c r="E77" s="106"/>
      <c r="F77" s="106"/>
      <c r="G77" s="106"/>
      <c r="H77" s="107"/>
      <c r="I77" s="108">
        <f>SUM(I78)</f>
        <v>0</v>
      </c>
      <c r="J77" s="108">
        <f>SUM(J78)</f>
        <v>0</v>
      </c>
      <c r="K77" s="108">
        <f>SUM(K78)</f>
        <v>0</v>
      </c>
      <c r="L77" s="108">
        <f>SUM(L78)</f>
        <v>0</v>
      </c>
      <c r="M77" s="172">
        <f t="shared" si="1"/>
        <v>0</v>
      </c>
    </row>
    <row r="78" spans="1:13" s="29" customFormat="1" ht="15" customHeight="1" thickBot="1">
      <c r="A78" s="8" t="s">
        <v>235</v>
      </c>
      <c r="B78" s="24"/>
      <c r="C78" s="105" t="s">
        <v>160</v>
      </c>
      <c r="D78" s="106" t="s">
        <v>234</v>
      </c>
      <c r="E78" s="33"/>
      <c r="F78" s="33"/>
      <c r="G78" s="33"/>
      <c r="H78" s="33"/>
      <c r="I78" s="27"/>
      <c r="J78" s="27"/>
      <c r="K78" s="27"/>
      <c r="L78" s="27"/>
      <c r="M78" s="134">
        <f t="shared" si="1"/>
        <v>0</v>
      </c>
    </row>
    <row r="79" spans="1:13" s="17" customFormat="1" ht="15" customHeight="1" thickBot="1">
      <c r="A79" s="8" t="s">
        <v>238</v>
      </c>
      <c r="B79" s="109"/>
      <c r="C79" s="110" t="s">
        <v>236</v>
      </c>
      <c r="D79" s="111" t="s">
        <v>237</v>
      </c>
      <c r="E79" s="112"/>
      <c r="F79" s="112"/>
      <c r="G79" s="112"/>
      <c r="H79" s="112"/>
      <c r="I79" s="113"/>
      <c r="J79" s="113"/>
      <c r="K79" s="113"/>
      <c r="L79" s="113"/>
      <c r="M79" s="173">
        <f t="shared" si="1"/>
        <v>0</v>
      </c>
    </row>
    <row r="80" spans="1:13" s="73" customFormat="1" ht="16.5" thickBot="1">
      <c r="A80" s="8" t="s">
        <v>239</v>
      </c>
      <c r="B80" s="70"/>
      <c r="C80" s="71"/>
      <c r="D80" s="99"/>
      <c r="E80" s="99"/>
      <c r="F80" s="71"/>
      <c r="G80" s="71"/>
      <c r="H80" s="115"/>
      <c r="I80" s="72"/>
      <c r="J80" s="72"/>
      <c r="K80" s="72"/>
      <c r="L80" s="72"/>
      <c r="M80" s="168">
        <f t="shared" si="1"/>
        <v>0</v>
      </c>
    </row>
    <row r="81" spans="1:13" s="104" customFormat="1" ht="30" customHeight="1" thickBot="1">
      <c r="A81" s="8" t="s">
        <v>241</v>
      </c>
      <c r="B81" s="116" t="s">
        <v>1001</v>
      </c>
      <c r="C81" s="117"/>
      <c r="D81" s="118"/>
      <c r="E81" s="118"/>
      <c r="F81" s="118"/>
      <c r="G81" s="118"/>
      <c r="H81" s="118"/>
      <c r="I81" s="119">
        <f>SUM(I75,I76,I80)</f>
        <v>6458</v>
      </c>
      <c r="J81" s="119">
        <f>SUM(J75,J76,J80)</f>
        <v>87135</v>
      </c>
      <c r="K81" s="119">
        <f>SUM(K75,K76,K80)</f>
        <v>22280</v>
      </c>
      <c r="L81" s="119">
        <f>SUM(L75,L76,L80)</f>
        <v>286</v>
      </c>
      <c r="M81" s="174">
        <f t="shared" si="1"/>
        <v>116159</v>
      </c>
    </row>
  </sheetData>
  <sheetProtection/>
  <mergeCells count="8">
    <mergeCell ref="B52:H52"/>
    <mergeCell ref="B54:H54"/>
    <mergeCell ref="E4:H4"/>
    <mergeCell ref="B5:M5"/>
    <mergeCell ref="B6:H6"/>
    <mergeCell ref="E9:H9"/>
    <mergeCell ref="B43:H43"/>
    <mergeCell ref="C44:H44"/>
  </mergeCells>
  <printOptions horizontalCentered="1"/>
  <pageMargins left="0.7086614173228347" right="0.7086614173228347" top="0.7480314960629921" bottom="0.7480314960629921" header="0.31496062992125984" footer="0.31496062992125984"/>
  <pageSetup horizontalDpi="600" verticalDpi="600" orientation="portrait" paperSize="8" scale="52" r:id="rId1"/>
  <headerFooter>
    <oddFooter>&amp;L&amp;D&amp;C&amp;P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Tóth Mónika</dc:creator>
  <cp:keywords/>
  <dc:description/>
  <cp:lastModifiedBy>Tóth Mónika</cp:lastModifiedBy>
  <dcterms:created xsi:type="dcterms:W3CDTF">2017-07-06T13:29:17Z</dcterms:created>
  <dcterms:modified xsi:type="dcterms:W3CDTF">2017-07-07T08:18:15Z</dcterms:modified>
  <cp:category/>
  <cp:version/>
  <cp:contentType/>
  <cp:contentStatus/>
</cp:coreProperties>
</file>