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925" activeTab="0"/>
  </bookViews>
  <sheets>
    <sheet name="Borító" sheetId="1" r:id="rId1"/>
    <sheet name="Tartalomjegyzék" sheetId="2" r:id="rId2"/>
    <sheet name="1. melléklet" sheetId="3" r:id="rId3"/>
    <sheet name="2. melléklet  " sheetId="4" r:id="rId4"/>
    <sheet name="3. melléklet" sheetId="5" r:id="rId5"/>
    <sheet name="4. melléklet" sheetId="6" r:id="rId6"/>
    <sheet name="5. melléklet" sheetId="7" r:id="rId7"/>
    <sheet name="6. melléklet" sheetId="8" r:id="rId8"/>
    <sheet name="7. melléklet" sheetId="9" r:id="rId9"/>
    <sheet name="8.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melléklet" sheetId="17" r:id="rId17"/>
    <sheet name="16. melléklet" sheetId="18" r:id="rId18"/>
    <sheet name="17. melléklet" sheetId="19" r:id="rId19"/>
    <sheet name="18. melléklet" sheetId="20" r:id="rId20"/>
    <sheet name="19. melléklet" sheetId="21" r:id="rId21"/>
    <sheet name="20. melléklet" sheetId="22" r:id="rId22"/>
    <sheet name="21. melléklet" sheetId="23" r:id="rId23"/>
    <sheet name="22. melléklet" sheetId="24" r:id="rId24"/>
  </sheets>
  <definedNames>
    <definedName name="_xlnm.Print_Titles" localSheetId="11">'10. melléklet'!$1:$6</definedName>
    <definedName name="_xlnm.Print_Titles" localSheetId="12">'11. melléklet'!$1:$6</definedName>
    <definedName name="_xlnm.Print_Titles" localSheetId="13">'12. melléklet'!$1:$6</definedName>
    <definedName name="_xlnm.Print_Titles" localSheetId="14">'13. melléklet'!$1:$6</definedName>
    <definedName name="_xlnm.Print_Titles" localSheetId="15">'14. melléklet'!$1:$6</definedName>
    <definedName name="_xlnm.Print_Titles" localSheetId="16">'15. melléklet'!$1:$6</definedName>
    <definedName name="_xlnm.Print_Titles" localSheetId="17">'16. melléklet'!$1:$6</definedName>
    <definedName name="_xlnm.Print_Titles" localSheetId="18">'17. melléklet'!$1:$6</definedName>
    <definedName name="_xlnm.Print_Titles" localSheetId="19">'18. melléklet'!$1:$6</definedName>
    <definedName name="_xlnm.Print_Titles" localSheetId="20">'19. melléklet'!$1:$6</definedName>
    <definedName name="_xlnm.Print_Titles" localSheetId="21">'20. melléklet'!$1:$6</definedName>
    <definedName name="_xlnm.Print_Titles" localSheetId="22">'21. melléklet'!$1:$6</definedName>
    <definedName name="_xlnm.Print_Titles" localSheetId="23">'22. melléklet'!$1:$6</definedName>
    <definedName name="_xlnm.Print_Titles" localSheetId="6">'5. melléklet'!$1:$7</definedName>
    <definedName name="_xlnm.Print_Titles" localSheetId="8">'7. melléklet'!$1:$5</definedName>
    <definedName name="_xlnm.Print_Titles" localSheetId="9">'8. melléklet'!$1:$5</definedName>
    <definedName name="_xlnm.Print_Titles" localSheetId="10">'9. melléklet'!$2:$6</definedName>
    <definedName name="_xlnm.Print_Area" localSheetId="2">'1. melléklet'!$A$1:$D$145</definedName>
    <definedName name="_xlnm.Print_Area" localSheetId="3">'2. melléklet  '!$A$1:$G$26</definedName>
    <definedName name="_xlnm.Print_Area" localSheetId="5">'4. melléklet'!$A$1:$G$26</definedName>
    <definedName name="_xlnm.Print_Area" localSheetId="6">'5. melléklet'!$A$1:$N$52</definedName>
    <definedName name="_xlnm.Print_Area" localSheetId="7">'6. melléklet'!$A$1:$K$69</definedName>
    <definedName name="_xlnm.Print_Area" localSheetId="8">'7. melléklet'!$A$1:$N$26</definedName>
    <definedName name="_xlnm.Print_Area" localSheetId="9">'8. melléklet'!$A$1:$N$16</definedName>
    <definedName name="_xlnm.Print_Area" localSheetId="10">'9. melléklet'!$A$1:$E$24</definedName>
    <definedName name="_xlnm.Print_Area" localSheetId="0">'Borító'!$A$1:$N$35</definedName>
    <definedName name="_xlnm.Print_Area" localSheetId="1">'Tartalomjegyzék'!$A$1:$B$24</definedName>
  </definedNames>
  <calcPr fullCalcOnLoad="1"/>
</workbook>
</file>

<file path=xl/sharedStrings.xml><?xml version="1.0" encoding="utf-8"?>
<sst xmlns="http://schemas.openxmlformats.org/spreadsheetml/2006/main" count="2173" uniqueCount="579">
  <si>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</si>
  <si>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</si>
  <si>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</si>
  <si>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</si>
  <si>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</si>
  <si>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</si>
  <si>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</si>
  <si>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</si>
  <si>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</si>
  <si>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</si>
  <si>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</si>
  <si>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</si>
  <si>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</si>
  <si>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</si>
  <si>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</si>
  <si>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</si>
  <si>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</si>
  <si>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</si>
  <si>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</si>
  <si>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</si>
  <si>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</si>
  <si>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</si>
  <si>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</si>
  <si>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</si>
  <si>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</si>
  <si>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</si>
  <si>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</si>
  <si>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</si>
  <si>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</si>
  <si>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</si>
  <si>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</si>
  <si>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</si>
  <si>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</si>
  <si>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</si>
  <si>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</si>
  <si>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</si>
  <si>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</si>
  <si>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</si>
  <si>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</si>
  <si>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</si>
  <si>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</si>
  <si>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</si>
  <si>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</si>
  <si>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</si>
  <si>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</si>
  <si>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</si>
  <si>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</si>
  <si>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</si>
  <si>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</si>
  <si>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</si>
  <si>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</si>
  <si>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</si>
  <si>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</si>
  <si>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>05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</si>
  <si>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</si>
  <si>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</si>
  <si>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</si>
  <si>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</si>
  <si>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</si>
  <si>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</si>
  <si>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</si>
  <si>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</si>
  <si>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</si>
  <si>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</si>
  <si>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</si>
  <si>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</si>
  <si>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</si>
  <si>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</si>
  <si>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</si>
  <si>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</si>
  <si>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</si>
  <si>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</si>
  <si>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</si>
  <si>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</si>
  <si>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</si>
  <si>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</si>
  <si>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</si>
  <si>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</si>
  <si>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</si>
  <si>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</si>
  <si>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</si>
  <si>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</si>
  <si>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</si>
  <si>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</si>
  <si>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</si>
  <si>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</si>
  <si>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</si>
  <si>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</si>
  <si>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</si>
  <si>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</si>
  <si>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</si>
  <si>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</si>
  <si>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</si>
  <si>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</si>
  <si>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</si>
  <si>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</si>
  <si>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</si>
  <si>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</si>
  <si>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</si>
  <si>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</si>
  <si>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</si>
  <si>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</si>
  <si>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</si>
  <si>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</si>
  <si>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</si>
  <si>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</si>
  <si>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</si>
  <si>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</si>
  <si>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</si>
  <si>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</si>
  <si>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</si>
  <si>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</si>
  <si>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</si>
  <si>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</si>
  <si>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</si>
  <si>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</si>
  <si>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</si>
  <si>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</si>
  <si>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</si>
  <si>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</si>
  <si>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</si>
  <si>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</si>
  <si>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</si>
  <si>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</si>
  <si>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</si>
  <si>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</si>
  <si>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</si>
  <si>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</si>
  <si>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</si>
  <si>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</si>
  <si>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</si>
  <si>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</si>
  <si>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</si>
  <si>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</si>
  <si>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Előző évi műk. célú pénzm. igénybev.</t>
  </si>
  <si>
    <t>Előző évi felh. célú pénzm. igénybev.</t>
  </si>
  <si>
    <t>BEVÉTELEK ÖSSZESEN (11+12+22)</t>
  </si>
  <si>
    <t>KIADÁSOK ÖSSZESEN (11+22)</t>
  </si>
  <si>
    <t>Működési célú kölcsön visszatérítése, igénybevétele</t>
  </si>
  <si>
    <t>Költségvetési hiány:</t>
  </si>
  <si>
    <t>Költségvetési többlet: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</si>
  <si>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</si>
  <si>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</si>
  <si>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</si>
  <si>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</si>
  <si>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</si>
  <si>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</si>
  <si>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</si>
  <si>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</si>
  <si>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</si>
  <si>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</si>
  <si>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</si>
  <si>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</si>
  <si>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</si>
  <si>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</si>
  <si>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</si>
  <si>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</si>
  <si>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</si>
  <si>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</si>
  <si>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</si>
  <si>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</si>
  <si>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</si>
  <si>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</si>
  <si>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</si>
  <si>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</si>
  <si>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</si>
  <si>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</si>
  <si>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</si>
  <si>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</si>
  <si>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</si>
  <si>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</si>
  <si>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</si>
  <si>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</si>
  <si>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</si>
  <si>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</si>
  <si>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</si>
  <si>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</si>
  <si>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</si>
  <si>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</si>
  <si>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</si>
  <si>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</si>
  <si>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</si>
  <si>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</si>
  <si>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</si>
  <si>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</si>
  <si>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</si>
  <si>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</si>
  <si>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</si>
  <si>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</si>
  <si>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</si>
  <si>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</si>
  <si>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</si>
  <si>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</si>
  <si>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</si>
  <si>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</si>
  <si>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</si>
  <si>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</si>
  <si>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</si>
  <si>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</si>
  <si>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</si>
  <si>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</si>
  <si>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</si>
  <si>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</si>
  <si>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</si>
  <si>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</si>
  <si>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</si>
  <si>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</si>
  <si>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</si>
  <si>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</si>
  <si>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</si>
  <si>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</si>
  <si>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</si>
  <si>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</si>
  <si>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</si>
  <si>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</si>
  <si>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</si>
  <si>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</si>
  <si>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</si>
  <si>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</si>
  <si>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</si>
  <si>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</si>
  <si>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</si>
  <si>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</si>
  <si>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</si>
  <si>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</si>
  <si>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</si>
  <si>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</si>
  <si>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</si>
  <si>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</si>
  <si>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</si>
  <si>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</si>
  <si>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</si>
  <si>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</si>
  <si>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</si>
  <si>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</si>
  <si>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</si>
  <si>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</si>
  <si>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</si>
  <si>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</si>
  <si>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</si>
  <si>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</si>
  <si>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</si>
  <si>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</si>
  <si>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</si>
  <si>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</si>
  <si>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</si>
  <si>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</si>
  <si>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</si>
  <si>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</si>
  <si>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</si>
  <si>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</si>
  <si>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</si>
  <si>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</si>
  <si>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</si>
  <si>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</si>
  <si>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</si>
  <si>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</si>
  <si>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</si>
  <si>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</si>
  <si>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</si>
  <si>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</si>
  <si>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</si>
  <si>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</si>
  <si>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</si>
  <si>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</si>
  <si>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</si>
  <si>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</si>
  <si>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</si>
  <si>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</si>
  <si>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</si>
  <si>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</si>
  <si>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</si>
  <si>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</si>
  <si>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</si>
  <si>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</si>
  <si>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</si>
  <si>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</si>
  <si>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</si>
  <si>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</si>
  <si>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</si>
  <si>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</si>
  <si>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</si>
  <si>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</si>
  <si>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</si>
  <si>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</si>
  <si>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</si>
  <si>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</si>
  <si>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</si>
  <si>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</si>
  <si>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KIADÁSOK ÖSSZESEN (13+25)</t>
  </si>
  <si>
    <t>BEVÉTELEK ÖSSZESEN (13+14+15+25)</t>
  </si>
  <si>
    <t>Kezességvállalással kapcsolatos megtérülés</t>
  </si>
  <si>
    <t>Kamatbevétel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</si>
  <si>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</si>
  <si>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</si>
  <si>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</si>
  <si>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</si>
  <si>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</si>
  <si>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</si>
  <si>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</si>
  <si>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</si>
  <si>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</si>
  <si>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</si>
  <si>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</si>
  <si>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</si>
  <si>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</si>
  <si>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</si>
  <si>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</si>
  <si>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</si>
  <si>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</si>
  <si>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</si>
  <si>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</si>
  <si>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</si>
  <si>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</si>
  <si>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</si>
  <si>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</si>
  <si>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</si>
  <si>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</si>
  <si>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</si>
  <si>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</si>
  <si>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</si>
  <si>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</si>
  <si>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</si>
  <si>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t>EU-s forrásból finansz. támogatással megv. pr., projektek önk. hozzájárulásának kiadásai</t>
  </si>
  <si>
    <t>III. Kölcsön</t>
  </si>
  <si>
    <t>KIADÁSOK ÖSSZESEN: (1+2+3)</t>
  </si>
  <si>
    <t>----------------------------</t>
  </si>
  <si>
    <t>Egyéb felhalmozási célú támogatásértékű bevétel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</si>
  <si>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</si>
  <si>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</si>
  <si>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</si>
  <si>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</si>
  <si>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</si>
  <si>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</si>
  <si>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</si>
  <si>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</si>
  <si>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</si>
  <si>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</si>
  <si>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</si>
  <si>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</si>
  <si>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</si>
  <si>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VIII. Pénzmaradvány, vállalkozási tevékenység maradványa (12.1.+12.2.)</t>
  </si>
  <si>
    <t>Intézményi épületfelújítások tervezési költségei</t>
  </si>
  <si>
    <t>Autóbusz pályaudvar rekonstrukció tervezési és egyéb költségei</t>
  </si>
  <si>
    <t>Városi lámpahely bővítés</t>
  </si>
  <si>
    <t>Tervkészítések</t>
  </si>
  <si>
    <t>Motorfűrész</t>
  </si>
  <si>
    <r>
      <t xml:space="preserve">I. Működési költségvetés kiadásai </t>
    </r>
    <r>
      <rPr>
        <sz val="12"/>
        <rFont val="Arial"/>
        <family val="2"/>
      </rPr>
      <t>(1.1+…+1.5.)</t>
    </r>
  </si>
  <si>
    <r>
      <t xml:space="preserve">II. Felhalmozási költségvetés kiadásai </t>
    </r>
    <r>
      <rPr>
        <sz val="12"/>
        <rFont val="Arial"/>
        <family val="2"/>
      </rPr>
      <t>(2.1+…+2.4)</t>
    </r>
  </si>
  <si>
    <r>
      <t xml:space="preserve">I/1. Önkormányzat sajátos működési bevételei </t>
    </r>
    <r>
      <rPr>
        <sz val="11"/>
        <rFont val="Arial"/>
        <family val="2"/>
      </rPr>
      <t>(2.1+…+2.6)</t>
    </r>
  </si>
  <si>
    <r>
      <t xml:space="preserve">III. Támogatások, kiegészítések </t>
    </r>
    <r>
      <rPr>
        <sz val="11"/>
        <rFont val="Arial"/>
        <family val="2"/>
      </rPr>
      <t>(5.1+…+5.8.)</t>
    </r>
  </si>
  <si>
    <r>
      <t xml:space="preserve">IV. Támogatásértékű bevételek </t>
    </r>
    <r>
      <rPr>
        <sz val="11"/>
        <rFont val="Arial"/>
        <family val="2"/>
      </rPr>
      <t>(6.1+6.2)</t>
    </r>
  </si>
  <si>
    <r>
      <t xml:space="preserve">V. Felhalmozási célú bevételek </t>
    </r>
    <r>
      <rPr>
        <sz val="11"/>
        <rFont val="Arial"/>
        <family val="2"/>
      </rPr>
      <t>(7.1+…+7.3)</t>
    </r>
  </si>
  <si>
    <r>
      <t xml:space="preserve">VI. Átvett pénzeszközök </t>
    </r>
    <r>
      <rPr>
        <sz val="11"/>
        <rFont val="Arial"/>
        <family val="2"/>
      </rPr>
      <t>(8.1+8.2.)</t>
    </r>
  </si>
  <si>
    <r>
      <t xml:space="preserve">I. Működési költségvetés kiadásai </t>
    </r>
    <r>
      <rPr>
        <sz val="11"/>
        <rFont val="Arial"/>
        <family val="2"/>
      </rPr>
      <t>(1.1+…+1.5.)</t>
    </r>
  </si>
  <si>
    <r>
      <t xml:space="preserve">II. Felhalmozási költségvetés kiadásai </t>
    </r>
    <r>
      <rPr>
        <sz val="11"/>
        <rFont val="Arial"/>
        <family val="2"/>
      </rPr>
      <t>(2.1+…+2.7)</t>
    </r>
  </si>
  <si>
    <r>
      <t xml:space="preserve">IV. Tartalékok </t>
    </r>
    <r>
      <rPr>
        <sz val="11"/>
        <rFont val="Arial"/>
        <family val="2"/>
      </rPr>
      <t>(4.1.+4.2.)</t>
    </r>
  </si>
  <si>
    <r>
      <t xml:space="preserve">Finanszírozási célú pénzügyi műveletek egyenlege </t>
    </r>
    <r>
      <rPr>
        <sz val="11"/>
        <rFont val="Arial"/>
        <family val="2"/>
      </rPr>
      <t>(1.1 - 1.2) +/-</t>
    </r>
  </si>
  <si>
    <t>06</t>
  </si>
  <si>
    <t>07</t>
  </si>
  <si>
    <r>
      <t xml:space="preserve">II. Felhalmozási költségvetés kiadásai </t>
    </r>
    <r>
      <rPr>
        <sz val="12"/>
        <rFont val="Arial"/>
        <family val="2"/>
      </rPr>
      <t>(2.1+…+2.7)</t>
    </r>
  </si>
  <si>
    <r>
      <t xml:space="preserve">IV. Tartalékok </t>
    </r>
    <r>
      <rPr>
        <sz val="12"/>
        <rFont val="Arial"/>
        <family val="2"/>
      </rPr>
      <t>(4.1.+4.2.)</t>
    </r>
  </si>
  <si>
    <t>Szakfeladat megnevezése</t>
  </si>
  <si>
    <t>08</t>
  </si>
  <si>
    <t>09</t>
  </si>
  <si>
    <t>----------------------</t>
  </si>
  <si>
    <t>--</t>
  </si>
  <si>
    <t>Támogatás összege 
(eFt)</t>
  </si>
  <si>
    <t>Intézményi Gondnokság</t>
  </si>
  <si>
    <t>Petőfi Sándor Általános Iskola</t>
  </si>
  <si>
    <t>Dr. Zimmermann Ágoston Általános Iskola</t>
  </si>
  <si>
    <t>Napsugár Óvoda</t>
  </si>
  <si>
    <t>Meseház Óvoda</t>
  </si>
  <si>
    <t>Pitypang Óvoda</t>
  </si>
  <si>
    <t>Szociális Alapszolgáltatási Központ</t>
  </si>
  <si>
    <t>10</t>
  </si>
  <si>
    <t>11</t>
  </si>
  <si>
    <t>Lamberg-kastély Kulturális Központ</t>
  </si>
  <si>
    <t>12</t>
  </si>
  <si>
    <t>Pászti Miklós Alapfokú Művészetoktatási Intézmény</t>
  </si>
  <si>
    <t>13</t>
  </si>
  <si>
    <t>Mór Városi Kórház- Rendelőintézet</t>
  </si>
  <si>
    <t>Finanszírozási célú kiad. (12+...+21)</t>
  </si>
  <si>
    <t>Finanszírozási célú bev. (13+…+21)</t>
  </si>
  <si>
    <t>Petőfi Sándor Általános Iskola alsó tagozatos épület kiváltása</t>
  </si>
  <si>
    <t>Számítástechnikai hardver és szoftver beszerzés</t>
  </si>
  <si>
    <t>A</t>
  </si>
  <si>
    <t>B</t>
  </si>
  <si>
    <t>C</t>
  </si>
  <si>
    <t>D</t>
  </si>
  <si>
    <t>E</t>
  </si>
  <si>
    <t>F</t>
  </si>
  <si>
    <t>G</t>
  </si>
  <si>
    <t>TARTALÉKOK ÖSSZESEN</t>
  </si>
  <si>
    <t>Általános tartalékok összesen</t>
  </si>
  <si>
    <t>Céltartalékok összesen</t>
  </si>
  <si>
    <t>Választókörzeti feladatokra</t>
  </si>
  <si>
    <t>Belterületi utak fejlesztése pályázati önerő</t>
  </si>
  <si>
    <t>Táncsics M. u. 27. alatti sportöltöző épület felújítása</t>
  </si>
  <si>
    <t>Országos közutak átkelési szakaszain a forgalom csillapítása, gyalogosok védelmének növelése pályázati önerő</t>
  </si>
  <si>
    <t>Talajterhelési díj</t>
  </si>
  <si>
    <t>Táncsics Mihály Gimnázium udvarán pavilon építés</t>
  </si>
  <si>
    <t>Autóbusz pályaudvar pályázati önerő</t>
  </si>
  <si>
    <t>Panelprogram</t>
  </si>
  <si>
    <t>Fejlesztési célú</t>
  </si>
  <si>
    <t>Piaci fejlesztési hitel (óvadéki díja)</t>
  </si>
  <si>
    <t>Évközi normatíva lemondás</t>
  </si>
  <si>
    <t>Működési célú</t>
  </si>
  <si>
    <t xml:space="preserve">Céltartalékok  </t>
  </si>
  <si>
    <t xml:space="preserve"> </t>
  </si>
  <si>
    <t>CÉLTARTALÉKOK ÉS ÁLTALÁNOS TARTALÉK</t>
  </si>
  <si>
    <t>Végösszesen:</t>
  </si>
  <si>
    <t>Városi Kórház- Rendelőintézet</t>
  </si>
  <si>
    <t>Felhalmo-zási pénzmarad-ványból</t>
  </si>
  <si>
    <t>Intézmények</t>
  </si>
  <si>
    <t>56.</t>
  </si>
  <si>
    <t>55.</t>
  </si>
  <si>
    <t>Közhasznú foglalkoztatás (890442)</t>
  </si>
  <si>
    <t>54.</t>
  </si>
  <si>
    <t>Átmeneti szálló pályázatának előkészítési költségei TIOP-3.4.2-11.</t>
  </si>
  <si>
    <t>53.</t>
  </si>
  <si>
    <t>Belterületi utak felújítása pályázat</t>
  </si>
  <si>
    <t>52.</t>
  </si>
  <si>
    <t>Sportöltöző épületének felújítása</t>
  </si>
  <si>
    <t>50.</t>
  </si>
  <si>
    <t>49.</t>
  </si>
  <si>
    <t>Választókörzeti feladatok</t>
  </si>
  <si>
    <t>47.</t>
  </si>
  <si>
    <t>46.</t>
  </si>
  <si>
    <t>42.</t>
  </si>
  <si>
    <t>41.</t>
  </si>
  <si>
    <t>40.</t>
  </si>
  <si>
    <t>Fejezeti és általános tartalékok elszámolása (841908)</t>
  </si>
  <si>
    <t>38.</t>
  </si>
  <si>
    <t>2011. évi áthúzódó</t>
  </si>
  <si>
    <t>2012. évi</t>
  </si>
  <si>
    <t>Áthúzódó</t>
  </si>
  <si>
    <t>finanszírozott fejlesztések</t>
  </si>
  <si>
    <t>Működési bevételből</t>
  </si>
  <si>
    <t>Fejlesz-tési hitelből</t>
  </si>
  <si>
    <t>Pénzma-radványból</t>
  </si>
  <si>
    <t>Beruházások, felújítások, támogatás értékű felhalmozási kiadások, felhalmozási célú pénzeszközátadások</t>
  </si>
  <si>
    <t>adatok eFt-ban</t>
  </si>
  <si>
    <t>37.</t>
  </si>
  <si>
    <t>Településrendezési terv felülvizsgálata</t>
  </si>
  <si>
    <t>36.</t>
  </si>
  <si>
    <t>35.</t>
  </si>
  <si>
    <t>Helyi védettség alatt lévő épületek felújításának támogatása</t>
  </si>
  <si>
    <t>34.</t>
  </si>
  <si>
    <t>Testvérvárosi kopjafa készítése</t>
  </si>
  <si>
    <t>Értékmegőrző és funkcióbővítő város rehabilitáció (KDOP-2009-3.1.1/B.)</t>
  </si>
  <si>
    <t>Város-, községgazdálkodási m.n.s szolgáltatások (841403)</t>
  </si>
  <si>
    <t>Közvilágítás (841402)</t>
  </si>
  <si>
    <t>Számítástechnikai hadver és szoftver beszerzés</t>
  </si>
  <si>
    <t>Setup Boksz beszerzés Mór Városi TV KFT</t>
  </si>
  <si>
    <t>Jegyzett tőke emelés Mórhő  KFT</t>
  </si>
  <si>
    <t>Önkormányzatok és többcélú kistérségi társulások igazgatási tevékenysége (841126)</t>
  </si>
  <si>
    <t>Velegi úti gyalogoshíd építés</t>
  </si>
  <si>
    <t>Út, autópálya építés (421100)</t>
  </si>
  <si>
    <t>Borpatika, Színes kisáruház épület átalakítás</t>
  </si>
  <si>
    <t>Energetikai hatékonyság fokozása a móri Pitypang Óvodában (KEOP-5.3.0/A/09-2010-0273)</t>
  </si>
  <si>
    <t>Városi Kórház Rendelőintézet Aktív kórházi ellátásokat kiváltó járóbeteg szolgáltatások fejlesztése</t>
  </si>
  <si>
    <t>Hagyományos technológiával épült ingatlanok felújítása</t>
  </si>
  <si>
    <t>Táncsics Mihály Gimnázium pavilon építés engedélye</t>
  </si>
  <si>
    <t>Bérlakások felújítása</t>
  </si>
  <si>
    <t>Mór, Béke ltp. építési telkek kialakítása</t>
  </si>
  <si>
    <t>Lakó és nem lakóépület építés (412000)</t>
  </si>
  <si>
    <t>39.</t>
  </si>
  <si>
    <t>43.</t>
  </si>
  <si>
    <t>44.</t>
  </si>
  <si>
    <t>45.</t>
  </si>
  <si>
    <t>48.</t>
  </si>
  <si>
    <t>51.</t>
  </si>
  <si>
    <t>Nefelejcs Bölcsőde</t>
  </si>
  <si>
    <t>Szent Erzsébet Római Katolikus Általános Iskola</t>
  </si>
  <si>
    <t>57.</t>
  </si>
  <si>
    <t>58.</t>
  </si>
  <si>
    <t>59.</t>
  </si>
  <si>
    <t>60.</t>
  </si>
  <si>
    <t>61.</t>
  </si>
  <si>
    <t>62.</t>
  </si>
  <si>
    <t>Működési hitelből / pénzmaradványból</t>
  </si>
  <si>
    <t>Egyéb bevétel-ből</t>
  </si>
  <si>
    <t>Kötvényki-bocsátás bevételéből</t>
  </si>
  <si>
    <t>Setup Box beszerzés Mór Városi TV KFT</t>
  </si>
  <si>
    <t>Országos közutak átkelési szakastain a forgalom csillapítása, gyalogosok védelmének növelése pályázati önerő</t>
  </si>
  <si>
    <t>Átmeneti szálló pályázatának előkészítési költsége</t>
  </si>
  <si>
    <t>Beruházások, felújítások, támogatás értékű felhalmozási kiadások, felhalmozási célú pénzeszközátadások, fejlesztési célú tartalékok</t>
  </si>
  <si>
    <t>Kimutatás a 2012. évi működési célú pénzeszközátadásokról államháztartáson kívülre</t>
  </si>
  <si>
    <t>Mór Városi TV Nonprofit Kft.</t>
  </si>
  <si>
    <t>működési támogatás</t>
  </si>
  <si>
    <t>Egyházak támogatása</t>
  </si>
  <si>
    <t>Megyei Területfejlesztési Tanács</t>
  </si>
  <si>
    <t>Háziorvosok, házi gyermekorvosok</t>
  </si>
  <si>
    <t>alapellátási praxistámogatás</t>
  </si>
  <si>
    <t xml:space="preserve">Bányász-telep Beruházó Víziközmű Társulat </t>
  </si>
  <si>
    <t>kezességvállalás</t>
  </si>
  <si>
    <t>Móri Borvidék TDM Egyesület</t>
  </si>
  <si>
    <t>Mórhő Kft.</t>
  </si>
  <si>
    <t>Alba Volán Zrt.</t>
  </si>
  <si>
    <t>helyi tömegközlekedés támogatása</t>
  </si>
  <si>
    <t>Wekerle Sándor Emlékalapítvány</t>
  </si>
  <si>
    <t>alapítói támogatás</t>
  </si>
  <si>
    <t>Közművelődési Közalapítvány</t>
  </si>
  <si>
    <t>Nonprofit szervezetek támogatása</t>
  </si>
  <si>
    <t>Bornapi rendezvények támogatása</t>
  </si>
  <si>
    <t>Móri Fúvószenei Egyesület</t>
  </si>
  <si>
    <t>izraeli vendégszereplés támogatása</t>
  </si>
  <si>
    <t>Sportegyesületek</t>
  </si>
  <si>
    <t>sportcélú feladatok támogatása</t>
  </si>
  <si>
    <t>Mór Városi Önkormányzat</t>
  </si>
  <si>
    <t>Országos közutak átkelési szakaszai a forgalom csillapítása, gyalogosok védelmének növelése</t>
  </si>
  <si>
    <t>- 1. melléklet</t>
  </si>
  <si>
    <t>- 3. melléklet</t>
  </si>
  <si>
    <t>- 7. melléklet</t>
  </si>
  <si>
    <t>- 8. melléklet</t>
  </si>
  <si>
    <t>- 9. melléklet</t>
  </si>
  <si>
    <t>- 10. melléklet</t>
  </si>
  <si>
    <t>- 11. melléklet</t>
  </si>
  <si>
    <t>- 12. melléklet</t>
  </si>
  <si>
    <t>- 13. melléklet</t>
  </si>
  <si>
    <t>- 15. melléklet</t>
  </si>
  <si>
    <t>- 16. melléklet</t>
  </si>
  <si>
    <t>- 4. melléklet</t>
  </si>
  <si>
    <t>- 5. melléklet</t>
  </si>
  <si>
    <t>- 6. melléklet</t>
  </si>
  <si>
    <t>Céltartalékok és általános tartalék</t>
  </si>
  <si>
    <t>- 14. melléklet</t>
  </si>
  <si>
    <t>Mór város önkormányzati hivatala</t>
  </si>
  <si>
    <t>- 17. melléklet</t>
  </si>
  <si>
    <t>- 18. melléklet</t>
  </si>
  <si>
    <t>- 19. melléklet</t>
  </si>
  <si>
    <t>- 20. melléklet</t>
  </si>
  <si>
    <t>- 21. melléklet</t>
  </si>
  <si>
    <t>- 22. melléklet</t>
  </si>
  <si>
    <t>I. Önkormányzat működési bevételei (2+3)</t>
  </si>
  <si>
    <t>Beruházás megnevezése</t>
  </si>
  <si>
    <t>Felújítások megnevezése</t>
  </si>
  <si>
    <t>- 2. melléklet</t>
  </si>
  <si>
    <t>Beruházási (felhalmozási) kiadások előirányzata beruházásonként</t>
  </si>
  <si>
    <t>Felújítási kiadások előirányzata felújításonként</t>
  </si>
  <si>
    <t>2012. évi eredeti előirányzat</t>
  </si>
  <si>
    <t>2012. évi módosított előirányzat</t>
  </si>
  <si>
    <t>I. Működési célú bevételek és kiadások módosított mérlege
(Önkormányzati szinten)</t>
  </si>
  <si>
    <t>II. Felhalmozási célú bevételek és kiadások módosított mérlege
(Önkormányzati szinten)</t>
  </si>
  <si>
    <t>2011. évi maradvány</t>
  </si>
  <si>
    <t>Városi Kórház- Rendlőintézet</t>
  </si>
  <si>
    <t>Belterületi utak felújítása</t>
  </si>
  <si>
    <t>Mór Városi Önkormányzat 2012. évi költségvetésének módosított mérlege</t>
  </si>
  <si>
    <t>Mór Városi Önkormányzat 2012. évi módosított felhalmozási költségvetése</t>
  </si>
  <si>
    <t>Felhalmozási célú bevételek és kiadások módosított mérlege (Önkormányzati szinten)</t>
  </si>
  <si>
    <t>Működési célú bevételek és kiadások módosított mérlege (Önkormányzati szinten)</t>
  </si>
  <si>
    <t>Mór Városi Önkormányzat 2012. évi módosított felhalmozási költségvetésének finanszírozása</t>
  </si>
  <si>
    <t>Mór Városi Önkormányzat 2012. évi módosított költségvetése</t>
  </si>
  <si>
    <t>Mór Város Önkormányzati Hivatalának 2012. évi módosított költségvetése</t>
  </si>
  <si>
    <t>Intézményi Gondnokság 2012. évi módosított költségvetése</t>
  </si>
  <si>
    <t>Petőfi Sándor Általános Iskola 2012. évi módosított költségvetése</t>
  </si>
  <si>
    <t>Dr. Zimmermann Ágoston Általános Iskola 2012. évi módosított költségvetése</t>
  </si>
  <si>
    <t>Napsugár Óvoda 2012. évi módosított költségvetése</t>
  </si>
  <si>
    <t>Meseház Óvoda 2012. évi módosított költségvetése</t>
  </si>
  <si>
    <t>Pitypang Óvoda 2012. évi módosított költségvetése</t>
  </si>
  <si>
    <t>Szociális Alapszolgáltatái Központ 2012. évi módosított költségvetése</t>
  </si>
  <si>
    <t>Nefelejcs Bölcsőde 2012. évi módosított költségvetése</t>
  </si>
  <si>
    <t>Lamberg-kastély Kulturális Központ 2012. évi módosított költségvetése</t>
  </si>
  <si>
    <t>Pászti Miklós Alapfokú Művészetoktatási Intézmény 2012. évi módosított költségvetése</t>
  </si>
  <si>
    <t>Mór Városi Kórház- Rendelőintézet 2012. évi módosított költségvetése</t>
  </si>
  <si>
    <t>10. melléklet a 14/2012. (IV.26.) Önkormányzati rendelethez</t>
  </si>
  <si>
    <t>11. melléklet a 14/2012. (IV.26.) Önkormányzati rendelethez</t>
  </si>
  <si>
    <t>12. melléklet a 14/2012. (IV.26.) Önkormányzati rendelethez</t>
  </si>
  <si>
    <t>13. melléklet a 14/2012. (IV.26.) Önkormányzati rendelethez</t>
  </si>
  <si>
    <t>14. melléklet a 14/2012. (IV.26.) Önkormányzati rendelethez</t>
  </si>
  <si>
    <t>15. melléklet a 14/2012. (IV.26.) Önkormányzati rendelethez</t>
  </si>
  <si>
    <t>16. melléklet a 14/2012. (IV.26.) Önkormányzati rendelethez</t>
  </si>
  <si>
    <t>17. melléklet a 14/2012. (IV.26.) Önkormányzati rendelethez</t>
  </si>
  <si>
    <t>18. melléklet a 14/2012. (IV.26.) Önkormányzati rendelethez</t>
  </si>
  <si>
    <t>19. melléklet a 14/2012. (IV.26.) Önkormányzati rendelethez</t>
  </si>
  <si>
    <t>20. melléklet a 14/2012. (IV.26.) Önkormányzati rendelethez</t>
  </si>
  <si>
    <t>21. melléklet a 14/2012. (IV.26.) Önkormányzati rendelethez</t>
  </si>
  <si>
    <t>22. melléklet a 14/2012. (IV.26.)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</si>
</sst>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0.0"/>
    <numFmt numFmtId="171" formatCode="#,##0\ _F_t"/>
    <numFmt numFmtId="172" formatCode="#,##0.0\ _F_t"/>
  </numFmts>
  <fonts count="63">
    <font>
      <sz val="10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darkHorizontal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 quotePrefix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73" applyFont="1" applyFill="1" applyBorder="1" applyAlignment="1" applyProtection="1">
      <alignment horizontal="left" vertical="center" wrapText="1" indent="1"/>
      <protection/>
    </xf>
    <xf numFmtId="164" fontId="5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5" fillId="0" borderId="21" xfId="73" applyFont="1" applyFill="1" applyBorder="1" applyAlignment="1" applyProtection="1">
      <alignment horizontal="left" vertical="center" wrapText="1" indent="1"/>
      <protection/>
    </xf>
    <xf numFmtId="164" fontId="5" fillId="0" borderId="23" xfId="0" applyNumberFormat="1" applyFont="1" applyFill="1" applyBorder="1" applyAlignment="1" applyProtection="1">
      <alignment vertical="center" wrapText="1"/>
      <protection locked="0"/>
    </xf>
    <xf numFmtId="0" fontId="5" fillId="0" borderId="24" xfId="73" applyFont="1" applyFill="1" applyBorder="1" applyAlignment="1" applyProtection="1">
      <alignment horizontal="left" vertical="center" wrapText="1" inden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164" fontId="5" fillId="0" borderId="26" xfId="0" applyNumberFormat="1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49" fontId="5" fillId="0" borderId="28" xfId="0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NumberFormat="1" applyFont="1" applyFill="1" applyBorder="1" applyAlignment="1" applyProtection="1">
      <alignment vertical="center" wrapText="1"/>
      <protection locked="0"/>
    </xf>
    <xf numFmtId="0" fontId="5" fillId="0" borderId="30" xfId="73" applyFont="1" applyFill="1" applyBorder="1" applyAlignment="1" applyProtection="1">
      <alignment horizontal="left" vertical="center" wrapText="1" indent="1"/>
      <protection/>
    </xf>
    <xf numFmtId="0" fontId="6" fillId="0" borderId="16" xfId="73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49" fontId="6" fillId="0" borderId="16" xfId="73" applyNumberFormat="1" applyFont="1" applyFill="1" applyBorder="1" applyAlignment="1" applyProtection="1">
      <alignment horizontal="left" vertical="center" wrapText="1" indent="1"/>
      <protection/>
    </xf>
    <xf numFmtId="164" fontId="6" fillId="0" borderId="31" xfId="0" applyNumberFormat="1" applyFont="1" applyFill="1" applyBorder="1" applyAlignment="1" applyProtection="1">
      <alignment vertical="center" wrapText="1"/>
      <protection/>
    </xf>
    <xf numFmtId="49" fontId="5" fillId="0" borderId="10" xfId="73" applyNumberFormat="1" applyFont="1" applyFill="1" applyBorder="1" applyAlignment="1" applyProtection="1">
      <alignment horizontal="left" vertical="center" wrapText="1" indent="1"/>
      <protection/>
    </xf>
    <xf numFmtId="164" fontId="5" fillId="0" borderId="32" xfId="0" applyNumberFormat="1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49" fontId="5" fillId="0" borderId="12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34" xfId="73" applyFont="1" applyFill="1" applyBorder="1" applyAlignment="1" applyProtection="1">
      <alignment horizontal="left" vertical="center" wrapText="1" indent="1"/>
      <protection/>
    </xf>
    <xf numFmtId="164" fontId="5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wrapText="1"/>
      <protection/>
    </xf>
    <xf numFmtId="0" fontId="12" fillId="0" borderId="36" xfId="0" applyFont="1" applyBorder="1" applyAlignment="1" applyProtection="1">
      <alignment horizontal="center" wrapText="1"/>
      <protection/>
    </xf>
    <xf numFmtId="0" fontId="13" fillId="0" borderId="36" xfId="0" applyFont="1" applyBorder="1" applyAlignment="1" applyProtection="1">
      <alignment horizontal="left" wrapText="1" inden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73" applyFont="1" applyFill="1" applyBorder="1" applyAlignment="1" applyProtection="1">
      <alignment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49" fontId="5" fillId="0" borderId="30" xfId="73" applyNumberFormat="1" applyFont="1" applyFill="1" applyBorder="1" applyAlignment="1" applyProtection="1">
      <alignment horizontal="left" vertical="center" wrapText="1" indent="1"/>
      <protection/>
    </xf>
    <xf numFmtId="164" fontId="5" fillId="0" borderId="39" xfId="0" applyNumberFormat="1" applyFont="1" applyFill="1" applyBorder="1" applyAlignment="1" applyProtection="1">
      <alignment vertical="center" wrapText="1"/>
      <protection locked="0"/>
    </xf>
    <xf numFmtId="49" fontId="5" fillId="0" borderId="21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horizontal="left" vertical="center" wrapText="1"/>
    </xf>
    <xf numFmtId="164" fontId="14" fillId="0" borderId="0" xfId="73" applyNumberFormat="1" applyFont="1" applyFill="1" applyBorder="1" applyAlignment="1" applyProtection="1">
      <alignment horizontal="centerContinuous" vertical="center"/>
      <protection/>
    </xf>
    <xf numFmtId="0" fontId="8" fillId="0" borderId="0" xfId="73" applyFont="1" applyFill="1">
      <alignment/>
      <protection/>
    </xf>
    <xf numFmtId="0" fontId="15" fillId="0" borderId="40" xfId="0" applyFont="1" applyFill="1" applyBorder="1" applyAlignment="1" applyProtection="1">
      <alignment horizontal="right"/>
      <protection/>
    </xf>
    <xf numFmtId="0" fontId="14" fillId="0" borderId="15" xfId="73" applyFont="1" applyFill="1" applyBorder="1" applyAlignment="1" applyProtection="1">
      <alignment horizontal="center" vertical="center" wrapText="1"/>
      <protection/>
    </xf>
    <xf numFmtId="0" fontId="14" fillId="0" borderId="16" xfId="73" applyFont="1" applyFill="1" applyBorder="1" applyAlignment="1" applyProtection="1">
      <alignment horizontal="center" vertical="center" wrapText="1"/>
      <protection/>
    </xf>
    <xf numFmtId="0" fontId="14" fillId="0" borderId="17" xfId="73" applyFont="1" applyFill="1" applyBorder="1" applyAlignment="1" applyProtection="1">
      <alignment horizontal="center" vertical="center" wrapText="1"/>
      <protection/>
    </xf>
    <xf numFmtId="0" fontId="14" fillId="0" borderId="41" xfId="73" applyFont="1" applyFill="1" applyBorder="1" applyAlignment="1" applyProtection="1">
      <alignment horizontal="left" vertical="center" wrapText="1" indent="1"/>
      <protection/>
    </xf>
    <xf numFmtId="0" fontId="14" fillId="0" borderId="42" xfId="73" applyFont="1" applyFill="1" applyBorder="1" applyAlignment="1" applyProtection="1">
      <alignment horizontal="left" vertical="center" wrapText="1" indent="1"/>
      <protection/>
    </xf>
    <xf numFmtId="164" fontId="14" fillId="0" borderId="43" xfId="73" applyNumberFormat="1" applyFont="1" applyFill="1" applyBorder="1" applyAlignment="1" applyProtection="1">
      <alignment horizontal="right" vertical="center" wrapText="1"/>
      <protection/>
    </xf>
    <xf numFmtId="0" fontId="14" fillId="0" borderId="15" xfId="73" applyFont="1" applyFill="1" applyBorder="1" applyAlignment="1" applyProtection="1">
      <alignment horizontal="left" vertical="center" wrapText="1" indent="1"/>
      <protection/>
    </xf>
    <xf numFmtId="0" fontId="14" fillId="0" borderId="16" xfId="73" applyFont="1" applyFill="1" applyBorder="1" applyAlignment="1" applyProtection="1">
      <alignment horizontal="left" vertical="center" wrapText="1" indent="1"/>
      <protection/>
    </xf>
    <xf numFmtId="164" fontId="14" fillId="0" borderId="17" xfId="73" applyNumberFormat="1" applyFont="1" applyFill="1" applyBorder="1" applyAlignment="1" applyProtection="1">
      <alignment horizontal="right" vertical="center" wrapText="1"/>
      <protection locked="0"/>
    </xf>
    <xf numFmtId="49" fontId="8" fillId="0" borderId="22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21" xfId="73" applyFont="1" applyFill="1" applyBorder="1" applyAlignment="1" applyProtection="1">
      <alignment horizontal="left" vertical="center" wrapText="1" indent="1"/>
      <protection/>
    </xf>
    <xf numFmtId="164" fontId="8" fillId="0" borderId="23" xfId="73" applyNumberFormat="1" applyFont="1" applyFill="1" applyBorder="1" applyAlignment="1" applyProtection="1">
      <alignment horizontal="right" vertical="center" wrapText="1"/>
      <protection locked="0"/>
    </xf>
    <xf numFmtId="164" fontId="14" fillId="0" borderId="17" xfId="73" applyNumberFormat="1" applyFont="1" applyFill="1" applyBorder="1" applyAlignment="1" applyProtection="1">
      <alignment horizontal="right" vertical="center" wrapText="1"/>
      <protection/>
    </xf>
    <xf numFmtId="49" fontId="8" fillId="0" borderId="20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10" xfId="73" applyFont="1" applyFill="1" applyBorder="1" applyAlignment="1" applyProtection="1">
      <alignment horizontal="left" vertical="center" wrapText="1" indent="1"/>
      <protection/>
    </xf>
    <xf numFmtId="164" fontId="8" fillId="0" borderId="11" xfId="73" applyNumberFormat="1" applyFont="1" applyFill="1" applyBorder="1" applyAlignment="1" applyProtection="1">
      <alignment horizontal="right" vertical="center" wrapText="1"/>
      <protection locked="0"/>
    </xf>
    <xf numFmtId="49" fontId="8" fillId="0" borderId="25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24" xfId="73" applyFont="1" applyFill="1" applyBorder="1" applyAlignment="1" applyProtection="1">
      <alignment horizontal="left" vertical="center" wrapText="1" indent="1"/>
      <protection/>
    </xf>
    <xf numFmtId="164" fontId="8" fillId="0" borderId="26" xfId="73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73" applyFont="1" applyFill="1" applyBorder="1" applyAlignment="1" applyProtection="1">
      <alignment horizontal="left" vertical="center" wrapText="1" indent="1"/>
      <protection/>
    </xf>
    <xf numFmtId="164" fontId="8" fillId="0" borderId="45" xfId="73" applyNumberFormat="1" applyFont="1" applyFill="1" applyBorder="1" applyAlignment="1" applyProtection="1">
      <alignment horizontal="right" vertical="center" wrapText="1"/>
      <protection locked="0"/>
    </xf>
    <xf numFmtId="164" fontId="14" fillId="0" borderId="45" xfId="73" applyNumberFormat="1" applyFont="1" applyFill="1" applyBorder="1" applyAlignment="1" applyProtection="1">
      <alignment horizontal="right" vertical="center" wrapText="1"/>
      <protection locked="0"/>
    </xf>
    <xf numFmtId="49" fontId="8" fillId="0" borderId="38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73" applyFont="1" applyFill="1" applyBorder="1" applyAlignment="1" applyProtection="1">
      <alignment horizontal="left" vertical="center" wrapText="1" indent="1"/>
      <protection/>
    </xf>
    <xf numFmtId="164" fontId="8" fillId="0" borderId="39" xfId="73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73" applyNumberFormat="1" applyFont="1" applyFill="1" applyBorder="1" applyAlignment="1" applyProtection="1">
      <alignment horizontal="left" vertical="center" wrapText="1" indent="1"/>
      <protection/>
    </xf>
    <xf numFmtId="164" fontId="8" fillId="0" borderId="29" xfId="73" applyNumberFormat="1" applyFont="1" applyFill="1" applyBorder="1" applyAlignment="1" applyProtection="1">
      <alignment horizontal="right" vertical="center" wrapText="1"/>
      <protection locked="0"/>
    </xf>
    <xf numFmtId="0" fontId="7" fillId="0" borderId="30" xfId="73" applyFont="1" applyFill="1" applyBorder="1" applyAlignment="1" applyProtection="1">
      <alignment horizontal="left" vertical="center" wrapText="1" indent="1"/>
      <protection/>
    </xf>
    <xf numFmtId="0" fontId="8" fillId="0" borderId="21" xfId="73" applyFont="1" applyFill="1" applyBorder="1" applyAlignment="1" applyProtection="1">
      <alignment horizontal="left" vertical="center" wrapText="1" indent="2"/>
      <protection/>
    </xf>
    <xf numFmtId="0" fontId="8" fillId="0" borderId="28" xfId="73" applyFont="1" applyFill="1" applyBorder="1" applyAlignment="1" applyProtection="1">
      <alignment horizontal="left" vertical="center" wrapText="1" indent="2"/>
      <protection/>
    </xf>
    <xf numFmtId="0" fontId="8" fillId="0" borderId="0" xfId="73" applyFont="1" applyFill="1" applyAlignment="1" applyProtection="1">
      <alignment horizontal="left" indent="1"/>
      <protection/>
    </xf>
    <xf numFmtId="0" fontId="16" fillId="0" borderId="0" xfId="73" applyFont="1" applyFill="1">
      <alignment/>
      <protection/>
    </xf>
    <xf numFmtId="0" fontId="15" fillId="0" borderId="16" xfId="73" applyFont="1" applyFill="1" applyBorder="1" applyAlignment="1" applyProtection="1">
      <alignment horizontal="left" vertical="center" wrapText="1" indent="1"/>
      <protection/>
    </xf>
    <xf numFmtId="164" fontId="15" fillId="0" borderId="17" xfId="73" applyNumberFormat="1" applyFont="1" applyFill="1" applyBorder="1" applyAlignment="1" applyProtection="1">
      <alignment horizontal="right" vertical="center" wrapText="1"/>
      <protection/>
    </xf>
    <xf numFmtId="49" fontId="14" fillId="0" borderId="15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30" xfId="73" applyFont="1" applyFill="1" applyBorder="1" applyAlignment="1" applyProtection="1">
      <alignment horizontal="left" vertical="center" wrapText="1" indent="2"/>
      <protection/>
    </xf>
    <xf numFmtId="164" fontId="7" fillId="0" borderId="29" xfId="73" applyNumberFormat="1" applyFont="1" applyFill="1" applyBorder="1" applyAlignment="1" applyProtection="1">
      <alignment horizontal="right" vertical="center" wrapText="1"/>
      <protection/>
    </xf>
    <xf numFmtId="49" fontId="8" fillId="0" borderId="33" xfId="73" applyNumberFormat="1" applyFont="1" applyFill="1" applyBorder="1" applyAlignment="1" applyProtection="1">
      <alignment horizontal="left" vertical="center" wrapText="1" indent="1"/>
      <protection/>
    </xf>
    <xf numFmtId="0" fontId="8" fillId="0" borderId="12" xfId="73" applyFont="1" applyFill="1" applyBorder="1" applyAlignment="1" applyProtection="1">
      <alignment horizontal="left" vertical="center" wrapText="1" indent="2"/>
      <protection/>
    </xf>
    <xf numFmtId="164" fontId="8" fillId="0" borderId="35" xfId="73" applyNumberFormat="1" applyFont="1" applyFill="1" applyBorder="1" applyAlignment="1" applyProtection="1">
      <alignment horizontal="right" vertical="center" wrapText="1"/>
      <protection locked="0"/>
    </xf>
    <xf numFmtId="0" fontId="8" fillId="0" borderId="46" xfId="73" applyFont="1" applyFill="1" applyBorder="1">
      <alignment/>
      <protection/>
    </xf>
    <xf numFmtId="0" fontId="14" fillId="0" borderId="42" xfId="73" applyFont="1" applyFill="1" applyBorder="1" applyAlignment="1" applyProtection="1">
      <alignment vertical="center" wrapText="1"/>
      <protection/>
    </xf>
    <xf numFmtId="164" fontId="14" fillId="0" borderId="43" xfId="73" applyNumberFormat="1" applyFont="1" applyFill="1" applyBorder="1" applyAlignment="1" applyProtection="1">
      <alignment vertical="center" wrapText="1"/>
      <protection/>
    </xf>
    <xf numFmtId="164" fontId="8" fillId="0" borderId="11" xfId="73" applyNumberFormat="1" applyFont="1" applyFill="1" applyBorder="1" applyAlignment="1" applyProtection="1">
      <alignment vertical="center" wrapText="1"/>
      <protection locked="0"/>
    </xf>
    <xf numFmtId="164" fontId="8" fillId="0" borderId="23" xfId="73" applyNumberFormat="1" applyFont="1" applyFill="1" applyBorder="1" applyAlignment="1" applyProtection="1">
      <alignment vertical="center" wrapText="1"/>
      <protection locked="0"/>
    </xf>
    <xf numFmtId="164" fontId="8" fillId="0" borderId="29" xfId="73" applyNumberFormat="1" applyFont="1" applyFill="1" applyBorder="1" applyAlignment="1" applyProtection="1">
      <alignment vertical="center" wrapText="1"/>
      <protection locked="0"/>
    </xf>
    <xf numFmtId="0" fontId="8" fillId="0" borderId="47" xfId="73" applyFont="1" applyFill="1" applyBorder="1" applyAlignment="1" applyProtection="1">
      <alignment horizontal="left" vertical="center" wrapText="1" indent="1"/>
      <protection/>
    </xf>
    <xf numFmtId="0" fontId="8" fillId="0" borderId="0" xfId="73" applyFont="1" applyFill="1" applyBorder="1" applyAlignment="1" applyProtection="1">
      <alignment horizontal="left" vertical="center" wrapText="1" indent="1"/>
      <protection/>
    </xf>
    <xf numFmtId="0" fontId="8" fillId="0" borderId="21" xfId="73" applyFont="1" applyFill="1" applyBorder="1" applyAlignment="1" applyProtection="1">
      <alignment horizontal="left" indent="6"/>
      <protection/>
    </xf>
    <xf numFmtId="0" fontId="8" fillId="0" borderId="21" xfId="73" applyFont="1" applyFill="1" applyBorder="1" applyAlignment="1" applyProtection="1">
      <alignment horizontal="left" vertical="center" wrapText="1" indent="6"/>
      <protection/>
    </xf>
    <xf numFmtId="0" fontId="8" fillId="0" borderId="28" xfId="73" applyFont="1" applyFill="1" applyBorder="1" applyAlignment="1" applyProtection="1">
      <alignment horizontal="left" vertical="center" wrapText="1" indent="6"/>
      <protection/>
    </xf>
    <xf numFmtId="0" fontId="8" fillId="0" borderId="12" xfId="73" applyFont="1" applyFill="1" applyBorder="1" applyAlignment="1" applyProtection="1">
      <alignment horizontal="left" vertical="center" wrapText="1" indent="6"/>
      <protection/>
    </xf>
    <xf numFmtId="164" fontId="8" fillId="0" borderId="35" xfId="73" applyNumberFormat="1" applyFont="1" applyFill="1" applyBorder="1" applyAlignment="1" applyProtection="1">
      <alignment vertical="center" wrapText="1"/>
      <protection locked="0"/>
    </xf>
    <xf numFmtId="0" fontId="14" fillId="0" borderId="16" xfId="73" applyFont="1" applyFill="1" applyBorder="1" applyAlignment="1" applyProtection="1">
      <alignment vertical="center" wrapText="1"/>
      <protection/>
    </xf>
    <xf numFmtId="164" fontId="14" fillId="0" borderId="17" xfId="73" applyNumberFormat="1" applyFont="1" applyFill="1" applyBorder="1" applyAlignment="1" applyProtection="1">
      <alignment vertical="center" wrapText="1"/>
      <protection/>
    </xf>
    <xf numFmtId="164" fontId="8" fillId="0" borderId="39" xfId="73" applyNumberFormat="1" applyFont="1" applyFill="1" applyBorder="1" applyAlignment="1" applyProtection="1">
      <alignment vertical="center" wrapText="1"/>
      <protection locked="0"/>
    </xf>
    <xf numFmtId="164" fontId="14" fillId="0" borderId="17" xfId="73" applyNumberFormat="1" applyFont="1" applyFill="1" applyBorder="1" applyAlignment="1" applyProtection="1">
      <alignment vertical="center" wrapText="1"/>
      <protection locked="0"/>
    </xf>
    <xf numFmtId="164" fontId="8" fillId="0" borderId="26" xfId="73" applyNumberFormat="1" applyFont="1" applyFill="1" applyBorder="1" applyAlignment="1" applyProtection="1">
      <alignment vertical="center" wrapText="1"/>
      <protection locked="0"/>
    </xf>
    <xf numFmtId="164" fontId="8" fillId="33" borderId="35" xfId="73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73" applyFont="1" applyFill="1">
      <alignment/>
      <protection/>
    </xf>
    <xf numFmtId="0" fontId="17" fillId="0" borderId="0" xfId="73" applyFont="1" applyFill="1">
      <alignment/>
      <protection/>
    </xf>
    <xf numFmtId="3" fontId="14" fillId="0" borderId="17" xfId="73" applyNumberFormat="1" applyFont="1" applyFill="1" applyBorder="1" applyAlignment="1" applyProtection="1">
      <alignment horizontal="right" vertical="center" wrapText="1"/>
      <protection/>
    </xf>
    <xf numFmtId="3" fontId="8" fillId="0" borderId="11" xfId="73" applyNumberFormat="1" applyFont="1" applyFill="1" applyBorder="1" applyAlignment="1" applyProtection="1">
      <alignment horizontal="right" vertical="center" wrapText="1"/>
      <protection/>
    </xf>
    <xf numFmtId="3" fontId="8" fillId="0" borderId="23" xfId="73" applyNumberFormat="1" applyFont="1" applyFill="1" applyBorder="1" applyAlignment="1" applyProtection="1">
      <alignment horizontal="right" vertical="center" wrapText="1"/>
      <protection/>
    </xf>
    <xf numFmtId="0" fontId="8" fillId="0" borderId="21" xfId="73" applyFont="1" applyFill="1" applyBorder="1" applyAlignment="1" applyProtection="1">
      <alignment horizontal="left" indent="5"/>
      <protection/>
    </xf>
    <xf numFmtId="3" fontId="8" fillId="0" borderId="26" xfId="73" applyNumberFormat="1" applyFont="1" applyFill="1" applyBorder="1" applyAlignment="1" applyProtection="1">
      <alignment horizontal="right" vertical="center" wrapText="1"/>
      <protection/>
    </xf>
    <xf numFmtId="0" fontId="8" fillId="0" borderId="28" xfId="73" applyFont="1" applyFill="1" applyBorder="1" applyAlignment="1" applyProtection="1">
      <alignment horizontal="left" vertical="center" wrapText="1" indent="1"/>
      <protection/>
    </xf>
    <xf numFmtId="3" fontId="8" fillId="0" borderId="29" xfId="73" applyNumberFormat="1" applyFont="1" applyFill="1" applyBorder="1" applyAlignment="1" applyProtection="1">
      <alignment horizontal="right" vertical="center" wrapText="1"/>
      <protection/>
    </xf>
    <xf numFmtId="0" fontId="8" fillId="0" borderId="12" xfId="73" applyFont="1" applyFill="1" applyBorder="1" applyAlignment="1" applyProtection="1">
      <alignment horizontal="left" indent="5"/>
      <protection/>
    </xf>
    <xf numFmtId="3" fontId="8" fillId="0" borderId="35" xfId="73" applyNumberFormat="1" applyFont="1" applyFill="1" applyBorder="1" applyAlignment="1" applyProtection="1">
      <alignment horizontal="right"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 locked="0"/>
    </xf>
    <xf numFmtId="164" fontId="6" fillId="0" borderId="32" xfId="0" applyNumberFormat="1" applyFont="1" applyFill="1" applyBorder="1" applyAlignment="1" applyProtection="1">
      <alignment vertical="center" wrapText="1"/>
      <protection locked="0"/>
    </xf>
    <xf numFmtId="164" fontId="6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 quotePrefix="1">
      <alignment horizontal="right" vertical="center"/>
      <protection/>
    </xf>
    <xf numFmtId="0" fontId="5" fillId="0" borderId="21" xfId="0" applyFont="1" applyFill="1" applyBorder="1" applyAlignment="1" applyProtection="1">
      <alignment horizontal="left" vertical="center" wrapText="1" inden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73" applyFont="1" applyFill="1" applyBorder="1" applyAlignment="1" applyProtection="1">
      <alignment horizontal="left" vertical="center" wrapText="1" indent="1"/>
      <protection/>
    </xf>
    <xf numFmtId="0" fontId="10" fillId="0" borderId="10" xfId="73" applyFont="1" applyFill="1" applyBorder="1" applyAlignment="1" applyProtection="1">
      <alignment horizontal="left" vertical="center" wrapText="1" indent="1"/>
      <protection/>
    </xf>
    <xf numFmtId="0" fontId="5" fillId="0" borderId="21" xfId="73" applyFont="1" applyFill="1" applyBorder="1" applyAlignment="1" applyProtection="1">
      <alignment horizontal="left" vertical="center" wrapText="1" indent="2"/>
      <protection/>
    </xf>
    <xf numFmtId="0" fontId="10" fillId="0" borderId="21" xfId="73" applyFont="1" applyFill="1" applyBorder="1" applyAlignment="1" applyProtection="1">
      <alignment horizontal="left" vertical="center" wrapText="1" indent="1"/>
      <protection/>
    </xf>
    <xf numFmtId="0" fontId="5" fillId="0" borderId="12" xfId="73" applyFont="1" applyFill="1" applyBorder="1" applyAlignment="1" applyProtection="1">
      <alignment horizontal="left" vertical="center" wrapText="1" indent="2"/>
      <protection/>
    </xf>
    <xf numFmtId="0" fontId="5" fillId="0" borderId="0" xfId="73" applyFont="1" applyFill="1" applyAlignment="1" applyProtection="1">
      <alignment horizontal="left" indent="1"/>
      <protection/>
    </xf>
    <xf numFmtId="0" fontId="6" fillId="0" borderId="36" xfId="0" applyFont="1" applyBorder="1" applyAlignment="1" applyProtection="1">
      <alignment horizontal="left" wrapText="1" indent="1"/>
      <protection/>
    </xf>
    <xf numFmtId="0" fontId="18" fillId="0" borderId="38" xfId="0" applyFont="1" applyBorder="1" applyAlignment="1" applyProtection="1">
      <alignment horizontal="center" wrapText="1"/>
      <protection/>
    </xf>
    <xf numFmtId="49" fontId="5" fillId="0" borderId="42" xfId="73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center" wrapText="1"/>
      <protection/>
    </xf>
    <xf numFmtId="49" fontId="5" fillId="0" borderId="28" xfId="73" applyNumberFormat="1" applyFont="1" applyFill="1" applyBorder="1" applyAlignment="1" applyProtection="1">
      <alignment horizontal="left" vertical="center" wrapText="1" indent="1"/>
      <protection/>
    </xf>
    <xf numFmtId="0" fontId="5" fillId="0" borderId="28" xfId="0" applyFont="1" applyFill="1" applyBorder="1" applyAlignment="1" applyProtection="1">
      <alignment horizontal="left" vertical="center" wrapText="1" indent="1"/>
      <protection/>
    </xf>
    <xf numFmtId="0" fontId="5" fillId="0" borderId="21" xfId="73" applyFont="1" applyFill="1" applyBorder="1" applyAlignment="1" applyProtection="1">
      <alignment horizontal="left" indent="6"/>
      <protection/>
    </xf>
    <xf numFmtId="0" fontId="5" fillId="0" borderId="21" xfId="73" applyFont="1" applyFill="1" applyBorder="1" applyAlignment="1" applyProtection="1">
      <alignment horizontal="left" vertical="center" wrapText="1" indent="6"/>
      <protection/>
    </xf>
    <xf numFmtId="0" fontId="5" fillId="0" borderId="28" xfId="73" applyFont="1" applyFill="1" applyBorder="1" applyAlignment="1" applyProtection="1">
      <alignment horizontal="left" vertical="center" wrapText="1" indent="6"/>
      <protection/>
    </xf>
    <xf numFmtId="16" fontId="5" fillId="0" borderId="0" xfId="0" applyNumberFormat="1" applyFont="1" applyFill="1" applyAlignment="1">
      <alignment vertical="center" wrapText="1"/>
    </xf>
    <xf numFmtId="0" fontId="5" fillId="0" borderId="28" xfId="73" applyFont="1" applyFill="1" applyBorder="1" applyAlignment="1" applyProtection="1">
      <alignment horizontal="left" indent="6"/>
      <protection/>
    </xf>
    <xf numFmtId="49" fontId="5" fillId="0" borderId="16" xfId="73" applyNumberFormat="1" applyFont="1" applyFill="1" applyBorder="1" applyAlignment="1" applyProtection="1">
      <alignment horizontal="left" vertical="center" wrapText="1" indent="1"/>
      <protection/>
    </xf>
    <xf numFmtId="0" fontId="9" fillId="0" borderId="16" xfId="73" applyFont="1" applyFill="1" applyBorder="1" applyAlignment="1" applyProtection="1">
      <alignment horizontal="left" vertical="center" wrapText="1" indent="1"/>
      <protection/>
    </xf>
    <xf numFmtId="164" fontId="9" fillId="0" borderId="17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 quotePrefix="1">
      <alignment horizontal="right" vertical="center"/>
      <protection locked="0"/>
    </xf>
    <xf numFmtId="0" fontId="5" fillId="0" borderId="21" xfId="73" applyFont="1" applyFill="1" applyBorder="1" applyAlignment="1" applyProtection="1">
      <alignment horizontal="left" wrapText="1" indent="6"/>
      <protection/>
    </xf>
    <xf numFmtId="164" fontId="18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left" vertical="center" wrapText="1" indent="1"/>
    </xf>
    <xf numFmtId="164" fontId="5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30" xfId="0" applyNumberFormat="1" applyFont="1" applyFill="1" applyBorder="1" applyAlignment="1" applyProtection="1">
      <alignment vertical="center" wrapText="1"/>
      <protection locked="0"/>
    </xf>
    <xf numFmtId="164" fontId="5" fillId="0" borderId="50" xfId="0" applyNumberFormat="1" applyFont="1" applyFill="1" applyBorder="1" applyAlignment="1">
      <alignment horizontal="left" vertical="center" wrapText="1" indent="1"/>
    </xf>
    <xf numFmtId="164" fontId="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21" xfId="0" applyNumberFormat="1" applyFont="1" applyFill="1" applyBorder="1" applyAlignment="1" applyProtection="1">
      <alignment vertical="center" wrapText="1"/>
      <protection locked="0"/>
    </xf>
    <xf numFmtId="164" fontId="5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51" xfId="0" applyNumberFormat="1" applyFont="1" applyFill="1" applyBorder="1" applyAlignment="1" applyProtection="1">
      <alignment vertical="center" wrapText="1"/>
      <protection locked="0"/>
    </xf>
    <xf numFmtId="164" fontId="6" fillId="0" borderId="48" xfId="0" applyNumberFormat="1" applyFont="1" applyFill="1" applyBorder="1" applyAlignment="1">
      <alignment horizontal="left" vertical="center" wrapText="1" indent="1"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52" xfId="0" applyNumberFormat="1" applyFont="1" applyFill="1" applyBorder="1" applyAlignment="1">
      <alignment horizontal="left" vertical="center" wrapText="1" indent="1"/>
    </xf>
    <xf numFmtId="164" fontId="6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50" xfId="0" applyNumberFormat="1" applyFont="1" applyFill="1" applyBorder="1" applyAlignment="1">
      <alignment horizontal="left" vertical="center" wrapText="1" indent="1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52" xfId="0" applyNumberFormat="1" applyFont="1" applyFill="1" applyBorder="1" applyAlignment="1">
      <alignment horizontal="left" vertical="center" wrapText="1" indent="1"/>
    </xf>
    <xf numFmtId="16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5" xfId="0" applyNumberFormat="1" applyFont="1" applyFill="1" applyBorder="1" applyAlignment="1">
      <alignment horizontal="left" vertical="center" wrapText="1" indent="1"/>
    </xf>
    <xf numFmtId="164" fontId="6" fillId="0" borderId="16" xfId="0" applyNumberFormat="1" applyFont="1" applyFill="1" applyBorder="1" applyAlignment="1" applyProtection="1">
      <alignment horizontal="right" vertical="center" wrapText="1"/>
      <protection/>
    </xf>
    <xf numFmtId="164" fontId="6" fillId="0" borderId="17" xfId="0" applyNumberFormat="1" applyFont="1" applyFill="1" applyBorder="1" applyAlignment="1" applyProtection="1">
      <alignment horizontal="right" vertical="center" wrapText="1"/>
      <protection/>
    </xf>
    <xf numFmtId="164" fontId="6" fillId="0" borderId="49" xfId="0" applyNumberFormat="1" applyFont="1" applyFill="1" applyBorder="1" applyAlignment="1">
      <alignment horizontal="left" vertical="center" wrapText="1" indent="1"/>
    </xf>
    <xf numFmtId="16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6" xfId="0" applyNumberFormat="1" applyFont="1" applyFill="1" applyBorder="1" applyAlignment="1">
      <alignment vertical="center" wrapText="1"/>
    </xf>
    <xf numFmtId="164" fontId="6" fillId="0" borderId="44" xfId="0" applyNumberFormat="1" applyFont="1" applyFill="1" applyBorder="1" applyAlignment="1">
      <alignment horizontal="left" vertical="center" wrapText="1" indent="1"/>
    </xf>
    <xf numFmtId="164" fontId="6" fillId="0" borderId="34" xfId="0" applyNumberFormat="1" applyFont="1" applyFill="1" applyBorder="1" applyAlignment="1" applyProtection="1">
      <alignment horizontal="right" vertical="center" wrapText="1"/>
      <protection/>
    </xf>
    <xf numFmtId="164" fontId="10" fillId="0" borderId="0" xfId="0" applyNumberFormat="1" applyFont="1" applyFill="1" applyAlignment="1">
      <alignment textRotation="180" wrapText="1"/>
    </xf>
    <xf numFmtId="164" fontId="10" fillId="0" borderId="0" xfId="0" applyNumberFormat="1" applyFont="1" applyFill="1" applyAlignment="1">
      <alignment horizontal="right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20" xfId="0" applyFont="1" applyBorder="1" applyAlignment="1" applyProtection="1">
      <alignment horizontal="right" vertical="center" indent="1"/>
      <protection/>
    </xf>
    <xf numFmtId="0" fontId="5" fillId="0" borderId="10" xfId="0" applyFont="1" applyBorder="1" applyAlignment="1" applyProtection="1">
      <alignment horizontal="left" vertical="center" indent="1"/>
      <protection locked="0"/>
    </xf>
    <xf numFmtId="3" fontId="5" fillId="0" borderId="11" xfId="0" applyNumberFormat="1" applyFont="1" applyBorder="1" applyAlignment="1" applyProtection="1">
      <alignment horizontal="right" vertical="center" indent="1"/>
      <protection locked="0"/>
    </xf>
    <xf numFmtId="0" fontId="5" fillId="0" borderId="22" xfId="0" applyFont="1" applyBorder="1" applyAlignment="1" applyProtection="1">
      <alignment horizontal="right" vertical="center" indent="1"/>
      <protection/>
    </xf>
    <xf numFmtId="0" fontId="5" fillId="0" borderId="21" xfId="0" applyFont="1" applyBorder="1" applyAlignment="1" applyProtection="1">
      <alignment horizontal="left" vertical="center" indent="1"/>
      <protection locked="0"/>
    </xf>
    <xf numFmtId="3" fontId="5" fillId="0" borderId="23" xfId="0" applyNumberFormat="1" applyFont="1" applyBorder="1" applyAlignment="1" applyProtection="1">
      <alignment horizontal="right" vertical="center" indent="1"/>
      <protection locked="0"/>
    </xf>
    <xf numFmtId="164" fontId="5" fillId="34" borderId="48" xfId="0" applyNumberFormat="1" applyFont="1" applyFill="1" applyBorder="1" applyAlignment="1" applyProtection="1">
      <alignment horizontal="left" vertical="center" wrapText="1" indent="2"/>
      <protection/>
    </xf>
    <xf numFmtId="3" fontId="6" fillId="0" borderId="17" xfId="0" applyNumberFormat="1" applyFont="1" applyFill="1" applyBorder="1" applyAlignment="1" applyProtection="1">
      <alignment horizontal="right" vertical="center" indent="1"/>
      <protection/>
    </xf>
    <xf numFmtId="164" fontId="7" fillId="0" borderId="11" xfId="73" applyNumberFormat="1" applyFont="1" applyFill="1" applyBorder="1" applyAlignment="1" applyProtection="1">
      <alignment horizontal="right" vertical="center" wrapText="1"/>
      <protection/>
    </xf>
    <xf numFmtId="0" fontId="9" fillId="0" borderId="36" xfId="0" applyFont="1" applyBorder="1" applyAlignment="1" applyProtection="1">
      <alignment horizontal="left" wrapText="1" indent="1"/>
      <protection/>
    </xf>
    <xf numFmtId="164" fontId="9" fillId="0" borderId="31" xfId="0" applyNumberFormat="1" applyFont="1" applyFill="1" applyBorder="1" applyAlignment="1" applyProtection="1">
      <alignment vertical="center" wrapText="1"/>
      <protection/>
    </xf>
    <xf numFmtId="168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67" applyAlignment="1">
      <alignment vertical="center"/>
      <protection/>
    </xf>
    <xf numFmtId="0" fontId="20" fillId="0" borderId="0" xfId="67" applyFont="1" applyAlignment="1">
      <alignment horizontal="right" vertical="center"/>
      <protection/>
    </xf>
    <xf numFmtId="3" fontId="20" fillId="0" borderId="0" xfId="67" applyNumberFormat="1" applyAlignment="1">
      <alignment vertical="center"/>
      <protection/>
    </xf>
    <xf numFmtId="3" fontId="21" fillId="0" borderId="0" xfId="67" applyNumberFormat="1" applyFont="1" applyAlignment="1">
      <alignment vertical="center"/>
      <protection/>
    </xf>
    <xf numFmtId="0" fontId="21" fillId="0" borderId="0" xfId="67" applyFont="1" applyAlignment="1">
      <alignment vertical="center"/>
      <protection/>
    </xf>
    <xf numFmtId="0" fontId="21" fillId="0" borderId="0" xfId="72" applyFont="1" applyBorder="1" applyAlignment="1" quotePrefix="1">
      <alignment vertical="center"/>
      <protection/>
    </xf>
    <xf numFmtId="166" fontId="14" fillId="35" borderId="17" xfId="67" applyNumberFormat="1" applyFont="1" applyFill="1" applyBorder="1" applyAlignment="1">
      <alignment vertical="center"/>
      <protection/>
    </xf>
    <xf numFmtId="0" fontId="14" fillId="35" borderId="16" xfId="67" applyFont="1" applyFill="1" applyBorder="1" applyAlignment="1">
      <alignment vertical="center"/>
      <protection/>
    </xf>
    <xf numFmtId="0" fontId="14" fillId="35" borderId="36" xfId="67" applyFont="1" applyFill="1" applyBorder="1" applyAlignment="1">
      <alignment vertical="center"/>
      <protection/>
    </xf>
    <xf numFmtId="0" fontId="20" fillId="0" borderId="53" xfId="67" applyFont="1" applyBorder="1" applyAlignment="1">
      <alignment horizontal="right" vertical="center"/>
      <protection/>
    </xf>
    <xf numFmtId="0" fontId="20" fillId="0" borderId="0" xfId="67" applyBorder="1" applyAlignment="1">
      <alignment vertical="center"/>
      <protection/>
    </xf>
    <xf numFmtId="0" fontId="20" fillId="0" borderId="49" xfId="67" applyFont="1" applyBorder="1" applyAlignment="1">
      <alignment horizontal="right" vertical="center"/>
      <protection/>
    </xf>
    <xf numFmtId="0" fontId="8" fillId="35" borderId="36" xfId="67" applyFont="1" applyFill="1" applyBorder="1" applyAlignment="1">
      <alignment vertical="center"/>
      <protection/>
    </xf>
    <xf numFmtId="0" fontId="20" fillId="0" borderId="50" xfId="67" applyFont="1" applyBorder="1" applyAlignment="1">
      <alignment horizontal="right" vertical="center"/>
      <protection/>
    </xf>
    <xf numFmtId="166" fontId="14" fillId="35" borderId="35" xfId="67" applyNumberFormat="1" applyFont="1" applyFill="1" applyBorder="1" applyAlignment="1">
      <alignment vertical="center"/>
      <protection/>
    </xf>
    <xf numFmtId="0" fontId="14" fillId="35" borderId="54" xfId="67" applyFont="1" applyFill="1" applyBorder="1" applyAlignment="1">
      <alignment vertical="center"/>
      <protection/>
    </xf>
    <xf numFmtId="0" fontId="8" fillId="35" borderId="55" xfId="67" applyFont="1" applyFill="1" applyBorder="1" applyAlignment="1">
      <alignment vertical="center"/>
      <protection/>
    </xf>
    <xf numFmtId="166" fontId="20" fillId="0" borderId="29" xfId="43" applyNumberFormat="1" applyFont="1" applyBorder="1" applyAlignment="1">
      <alignment vertical="center"/>
    </xf>
    <xf numFmtId="0" fontId="20" fillId="0" borderId="56" xfId="67" applyFont="1" applyBorder="1" applyAlignment="1">
      <alignment vertical="center" wrapText="1"/>
      <protection/>
    </xf>
    <xf numFmtId="0" fontId="20" fillId="0" borderId="47" xfId="67" applyFont="1" applyBorder="1" applyAlignment="1" quotePrefix="1">
      <alignment horizontal="center" vertical="center"/>
      <protection/>
    </xf>
    <xf numFmtId="166" fontId="20" fillId="0" borderId="23" xfId="43" applyNumberFormat="1" applyFont="1" applyBorder="1" applyAlignment="1">
      <alignment vertical="center"/>
    </xf>
    <xf numFmtId="0" fontId="20" fillId="0" borderId="51" xfId="67" applyFont="1" applyBorder="1" applyAlignment="1">
      <alignment vertical="center" wrapText="1"/>
      <protection/>
    </xf>
    <xf numFmtId="0" fontId="23" fillId="0" borderId="0" xfId="67" applyFont="1" applyAlignment="1">
      <alignment vertical="center"/>
      <protection/>
    </xf>
    <xf numFmtId="166" fontId="23" fillId="0" borderId="23" xfId="67" applyNumberFormat="1" applyFont="1" applyBorder="1" applyAlignment="1">
      <alignment vertical="center"/>
      <protection/>
    </xf>
    <xf numFmtId="0" fontId="20" fillId="0" borderId="51" xfId="67" applyFont="1" applyBorder="1" applyAlignment="1">
      <alignment vertical="center"/>
      <protection/>
    </xf>
    <xf numFmtId="166" fontId="23" fillId="0" borderId="39" xfId="67" applyNumberFormat="1" applyFont="1" applyBorder="1" applyAlignment="1">
      <alignment vertical="center"/>
      <protection/>
    </xf>
    <xf numFmtId="0" fontId="23" fillId="0" borderId="57" xfId="67" applyFont="1" applyBorder="1" applyAlignment="1">
      <alignment horizontal="left" vertical="center"/>
      <protection/>
    </xf>
    <xf numFmtId="0" fontId="20" fillId="0" borderId="58" xfId="67" applyFont="1" applyBorder="1" applyAlignment="1">
      <alignment vertical="center"/>
      <protection/>
    </xf>
    <xf numFmtId="0" fontId="20" fillId="0" borderId="52" xfId="67" applyFont="1" applyBorder="1" applyAlignment="1">
      <alignment vertical="center"/>
      <protection/>
    </xf>
    <xf numFmtId="0" fontId="23" fillId="0" borderId="17" xfId="67" applyFont="1" applyBorder="1" applyAlignment="1">
      <alignment horizontal="center"/>
      <protection/>
    </xf>
    <xf numFmtId="0" fontId="20" fillId="0" borderId="59" xfId="67" applyFont="1" applyBorder="1" applyAlignment="1">
      <alignment vertical="center"/>
      <protection/>
    </xf>
    <xf numFmtId="0" fontId="24" fillId="0" borderId="0" xfId="67" applyFont="1" applyAlignment="1">
      <alignment horizontal="center"/>
      <protection/>
    </xf>
    <xf numFmtId="0" fontId="20" fillId="0" borderId="0" xfId="67">
      <alignment/>
      <protection/>
    </xf>
    <xf numFmtId="0" fontId="20" fillId="0" borderId="0" xfId="67" applyAlignment="1">
      <alignment horizontal="right"/>
      <protection/>
    </xf>
    <xf numFmtId="3" fontId="6" fillId="35" borderId="21" xfId="67" applyNumberFormat="1" applyFont="1" applyFill="1" applyBorder="1" applyAlignment="1">
      <alignment horizontal="center"/>
      <protection/>
    </xf>
    <xf numFmtId="0" fontId="20" fillId="36" borderId="47" xfId="67" applyFill="1" applyBorder="1">
      <alignment/>
      <protection/>
    </xf>
    <xf numFmtId="0" fontId="20" fillId="36" borderId="60" xfId="67" applyFill="1" applyBorder="1">
      <alignment/>
      <protection/>
    </xf>
    <xf numFmtId="0" fontId="6" fillId="36" borderId="51" xfId="67" applyFont="1" applyFill="1" applyBorder="1">
      <alignment/>
      <protection/>
    </xf>
    <xf numFmtId="0" fontId="20" fillId="0" borderId="21" xfId="67" applyBorder="1" applyAlignment="1">
      <alignment horizontal="right" wrapText="1"/>
      <protection/>
    </xf>
    <xf numFmtId="0" fontId="20" fillId="36" borderId="51" xfId="67" applyFill="1" applyBorder="1">
      <alignment/>
      <protection/>
    </xf>
    <xf numFmtId="3" fontId="6" fillId="35" borderId="21" xfId="67" applyNumberFormat="1" applyFont="1" applyFill="1" applyBorder="1">
      <alignment/>
      <protection/>
    </xf>
    <xf numFmtId="0" fontId="20" fillId="0" borderId="0" xfId="67" applyFont="1">
      <alignment/>
      <protection/>
    </xf>
    <xf numFmtId="3" fontId="20" fillId="0" borderId="21" xfId="67" applyNumberFormat="1" applyFont="1" applyBorder="1">
      <alignment/>
      <protection/>
    </xf>
    <xf numFmtId="0" fontId="20" fillId="0" borderId="21" xfId="67" applyFont="1" applyBorder="1" applyAlignment="1">
      <alignment horizontal="right" wrapText="1"/>
      <protection/>
    </xf>
    <xf numFmtId="3" fontId="20" fillId="0" borderId="21" xfId="67" applyNumberFormat="1" applyBorder="1">
      <alignment/>
      <protection/>
    </xf>
    <xf numFmtId="3" fontId="23" fillId="35" borderId="21" xfId="67" applyNumberFormat="1" applyFont="1" applyFill="1" applyBorder="1">
      <alignment/>
      <protection/>
    </xf>
    <xf numFmtId="3" fontId="20" fillId="0" borderId="21" xfId="67" applyNumberFormat="1" applyFont="1" applyFill="1" applyBorder="1">
      <alignment/>
      <protection/>
    </xf>
    <xf numFmtId="0" fontId="23" fillId="37" borderId="21" xfId="67" applyFont="1" applyFill="1" applyBorder="1" applyAlignment="1">
      <alignment horizontal="center" wrapText="1"/>
      <protection/>
    </xf>
    <xf numFmtId="3" fontId="23" fillId="37" borderId="21" xfId="67" applyNumberFormat="1" applyFont="1" applyFill="1" applyBorder="1">
      <alignment/>
      <protection/>
    </xf>
    <xf numFmtId="3" fontId="23" fillId="35" borderId="21" xfId="67" applyNumberFormat="1" applyFont="1" applyFill="1" applyBorder="1" applyAlignment="1">
      <alignment horizontal="right" vertical="center" wrapText="1"/>
      <protection/>
    </xf>
    <xf numFmtId="0" fontId="20" fillId="0" borderId="0" xfId="67" applyAlignment="1">
      <alignment wrapText="1"/>
      <protection/>
    </xf>
    <xf numFmtId="0" fontId="23" fillId="36" borderId="21" xfId="67" applyFont="1" applyFill="1" applyBorder="1" applyAlignment="1">
      <alignment horizontal="center" vertical="center" wrapText="1"/>
      <protection/>
    </xf>
    <xf numFmtId="0" fontId="20" fillId="36" borderId="61" xfId="67" applyFill="1" applyBorder="1" applyAlignment="1">
      <alignment wrapText="1"/>
      <protection/>
    </xf>
    <xf numFmtId="0" fontId="20" fillId="36" borderId="57" xfId="67" applyFill="1" applyBorder="1" applyAlignment="1">
      <alignment wrapText="1"/>
      <protection/>
    </xf>
    <xf numFmtId="0" fontId="20" fillId="36" borderId="62" xfId="67" applyFill="1" applyBorder="1" applyAlignment="1">
      <alignment wrapText="1"/>
      <protection/>
    </xf>
    <xf numFmtId="0" fontId="20" fillId="36" borderId="63" xfId="67" applyFill="1" applyBorder="1">
      <alignment/>
      <protection/>
    </xf>
    <xf numFmtId="0" fontId="20" fillId="36" borderId="19" xfId="67" applyFill="1" applyBorder="1">
      <alignment/>
      <protection/>
    </xf>
    <xf numFmtId="0" fontId="20" fillId="36" borderId="56" xfId="67" applyFill="1" applyBorder="1">
      <alignment/>
      <protection/>
    </xf>
    <xf numFmtId="0" fontId="23" fillId="36" borderId="47" xfId="67" applyFont="1" applyFill="1" applyBorder="1" applyAlignment="1">
      <alignment horizontal="center" vertical="center" wrapText="1"/>
      <protection/>
    </xf>
    <xf numFmtId="0" fontId="23" fillId="0" borderId="21" xfId="67" applyFont="1" applyBorder="1" applyAlignment="1">
      <alignment horizontal="center"/>
      <protection/>
    </xf>
    <xf numFmtId="3" fontId="20" fillId="38" borderId="21" xfId="67" applyNumberFormat="1" applyFill="1" applyBorder="1">
      <alignment/>
      <protection/>
    </xf>
    <xf numFmtId="0" fontId="20" fillId="0" borderId="30" xfId="67" applyBorder="1" applyAlignment="1">
      <alignment/>
      <protection/>
    </xf>
    <xf numFmtId="0" fontId="20" fillId="0" borderId="24" xfId="67" applyBorder="1" applyAlignment="1">
      <alignment/>
      <protection/>
    </xf>
    <xf numFmtId="0" fontId="20" fillId="0" borderId="28" xfId="67" applyBorder="1" applyAlignment="1">
      <alignment/>
      <protection/>
    </xf>
    <xf numFmtId="0" fontId="14" fillId="37" borderId="15" xfId="73" applyFont="1" applyFill="1" applyBorder="1" applyAlignment="1" applyProtection="1">
      <alignment horizontal="center" vertical="center" wrapText="1"/>
      <protection/>
    </xf>
    <xf numFmtId="0" fontId="14" fillId="37" borderId="16" xfId="73" applyFont="1" applyFill="1" applyBorder="1" applyAlignment="1" applyProtection="1">
      <alignment horizontal="center" vertical="center" wrapText="1"/>
      <protection/>
    </xf>
    <xf numFmtId="0" fontId="14" fillId="37" borderId="17" xfId="73" applyFont="1" applyFill="1" applyBorder="1" applyAlignment="1" applyProtection="1">
      <alignment horizontal="center" vertical="center" wrapText="1"/>
      <protection/>
    </xf>
    <xf numFmtId="164" fontId="6" fillId="37" borderId="15" xfId="0" applyNumberFormat="1" applyFont="1" applyFill="1" applyBorder="1" applyAlignment="1">
      <alignment horizontal="center" vertical="center" wrapText="1"/>
    </xf>
    <xf numFmtId="164" fontId="6" fillId="37" borderId="16" xfId="0" applyNumberFormat="1" applyFont="1" applyFill="1" applyBorder="1" applyAlignment="1">
      <alignment horizontal="center" vertical="center" wrapText="1"/>
    </xf>
    <xf numFmtId="164" fontId="6" fillId="37" borderId="17" xfId="0" applyNumberFormat="1" applyFont="1" applyFill="1" applyBorder="1" applyAlignment="1">
      <alignment horizontal="center" vertical="center" wrapText="1"/>
    </xf>
    <xf numFmtId="0" fontId="20" fillId="0" borderId="0" xfId="67" applyAlignment="1">
      <alignment/>
      <protection/>
    </xf>
    <xf numFmtId="3" fontId="20" fillId="0" borderId="21" xfId="67" applyNumberFormat="1" applyFill="1" applyBorder="1">
      <alignment/>
      <protection/>
    </xf>
    <xf numFmtId="3" fontId="6" fillId="35" borderId="0" xfId="67" applyNumberFormat="1" applyFont="1" applyFill="1" applyBorder="1" applyAlignment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37" borderId="41" xfId="0" applyFont="1" applyFill="1" applyBorder="1" applyAlignment="1" applyProtection="1">
      <alignment horizontal="center" vertical="center" wrapText="1"/>
      <protection/>
    </xf>
    <xf numFmtId="0" fontId="6" fillId="37" borderId="42" xfId="0" applyFont="1" applyFill="1" applyBorder="1" applyAlignment="1" applyProtection="1">
      <alignment horizontal="center" vertical="center"/>
      <protection/>
    </xf>
    <xf numFmtId="0" fontId="6" fillId="37" borderId="4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Alignment="1" applyProtection="1">
      <alignment horizontal="right" vertical="top"/>
      <protection locked="0"/>
    </xf>
    <xf numFmtId="0" fontId="23" fillId="36" borderId="21" xfId="67" applyFont="1" applyFill="1" applyBorder="1" applyAlignment="1">
      <alignment horizontal="center" vertical="center" wrapText="1"/>
      <protection/>
    </xf>
    <xf numFmtId="164" fontId="7" fillId="0" borderId="23" xfId="73" applyNumberFormat="1" applyFont="1" applyFill="1" applyBorder="1" applyAlignment="1" applyProtection="1">
      <alignment horizontal="right" vertical="center" wrapText="1"/>
      <protection/>
    </xf>
    <xf numFmtId="164" fontId="7" fillId="0" borderId="39" xfId="73" applyNumberFormat="1" applyFont="1" applyFill="1" applyBorder="1" applyAlignment="1" applyProtection="1">
      <alignment horizontal="right" vertical="center" wrapText="1"/>
      <protection/>
    </xf>
    <xf numFmtId="0" fontId="20" fillId="0" borderId="0" xfId="71">
      <alignment/>
      <protection/>
    </xf>
    <xf numFmtId="0" fontId="20" fillId="0" borderId="57" xfId="71" applyBorder="1">
      <alignment/>
      <protection/>
    </xf>
    <xf numFmtId="0" fontId="5" fillId="0" borderId="60" xfId="71" applyFont="1" applyBorder="1" applyAlignment="1" quotePrefix="1">
      <alignment vertical="center"/>
      <protection/>
    </xf>
    <xf numFmtId="0" fontId="5" fillId="0" borderId="60" xfId="71" applyFont="1" applyBorder="1" applyAlignment="1">
      <alignment horizontal="justify" vertical="center" wrapText="1"/>
      <protection/>
    </xf>
    <xf numFmtId="0" fontId="5" fillId="0" borderId="60" xfId="71" applyFont="1" applyFill="1" applyBorder="1" applyAlignment="1">
      <alignment horizontal="justify" vertical="center" wrapText="1"/>
      <protection/>
    </xf>
    <xf numFmtId="164" fontId="7" fillId="0" borderId="23" xfId="73" applyNumberFormat="1" applyFont="1" applyFill="1" applyBorder="1" applyAlignment="1" applyProtection="1">
      <alignment vertical="center" wrapText="1"/>
      <protection/>
    </xf>
    <xf numFmtId="0" fontId="20" fillId="0" borderId="60" xfId="67" applyFont="1" applyBorder="1" applyAlignment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14" fillId="0" borderId="0" xfId="73" applyFont="1" applyFill="1" applyAlignment="1">
      <alignment horizontal="center"/>
      <protection/>
    </xf>
    <xf numFmtId="0" fontId="14" fillId="0" borderId="0" xfId="73" applyFont="1" applyFill="1" applyAlignment="1">
      <alignment horizontal="center" wrapText="1"/>
      <protection/>
    </xf>
    <xf numFmtId="164" fontId="14" fillId="0" borderId="0" xfId="73" applyNumberFormat="1" applyFont="1" applyFill="1" applyBorder="1" applyAlignment="1" applyProtection="1">
      <alignment horizontal="center" vertical="center"/>
      <protection/>
    </xf>
    <xf numFmtId="0" fontId="23" fillId="36" borderId="21" xfId="67" applyFont="1" applyFill="1" applyBorder="1" applyAlignment="1">
      <alignment horizontal="center" vertical="center" wrapText="1"/>
      <protection/>
    </xf>
    <xf numFmtId="0" fontId="17" fillId="0" borderId="0" xfId="73" applyFont="1" applyFill="1" applyBorder="1" applyAlignment="1" applyProtection="1">
      <alignment horizontal="left" vertical="center" wrapText="1"/>
      <protection/>
    </xf>
    <xf numFmtId="164" fontId="6" fillId="37" borderId="37" xfId="0" applyNumberFormat="1" applyFont="1" applyFill="1" applyBorder="1" applyAlignment="1">
      <alignment horizontal="center" vertical="center" wrapText="1"/>
    </xf>
    <xf numFmtId="0" fontId="7" fillId="0" borderId="40" xfId="0" applyFont="1" applyFill="1" applyBorder="1" applyAlignment="1" applyProtection="1">
      <alignment horizontal="right"/>
      <protection/>
    </xf>
    <xf numFmtId="164" fontId="5" fillId="0" borderId="65" xfId="0" applyNumberFormat="1" applyFont="1" applyFill="1" applyBorder="1" applyAlignment="1" applyProtection="1">
      <alignment vertical="center" wrapText="1"/>
      <protection locked="0"/>
    </xf>
    <xf numFmtId="164" fontId="5" fillId="0" borderId="66" xfId="0" applyNumberFormat="1" applyFont="1" applyFill="1" applyBorder="1" applyAlignment="1" applyProtection="1">
      <alignment vertical="center" wrapText="1"/>
      <protection locked="0"/>
    </xf>
    <xf numFmtId="164" fontId="5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1" xfId="0" applyNumberFormat="1" applyFont="1" applyFill="1" applyBorder="1" applyAlignment="1" applyProtection="1">
      <alignment vertical="center" wrapText="1"/>
      <protection/>
    </xf>
    <xf numFmtId="164" fontId="6" fillId="0" borderId="31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 applyProtection="1">
      <alignment vertical="center" wrapText="1"/>
      <protection locked="0"/>
    </xf>
    <xf numFmtId="164" fontId="5" fillId="0" borderId="16" xfId="0" applyNumberFormat="1" applyFont="1" applyFill="1" applyBorder="1" applyAlignment="1" applyProtection="1">
      <alignment vertical="center" wrapText="1"/>
      <protection/>
    </xf>
    <xf numFmtId="0" fontId="20" fillId="0" borderId="19" xfId="67" applyBorder="1" applyAlignment="1">
      <alignment horizontal="right" wrapText="1"/>
      <protection/>
    </xf>
    <xf numFmtId="3" fontId="6" fillId="35" borderId="19" xfId="67" applyNumberFormat="1" applyFont="1" applyFill="1" applyBorder="1" applyAlignment="1">
      <alignment horizontal="center"/>
      <protection/>
    </xf>
    <xf numFmtId="0" fontId="20" fillId="0" borderId="0" xfId="67" applyBorder="1" applyAlignment="1">
      <alignment horizontal="right" wrapText="1"/>
      <protection/>
    </xf>
    <xf numFmtId="0" fontId="6" fillId="36" borderId="0" xfId="67" applyFont="1" applyFill="1" applyBorder="1">
      <alignment/>
      <protection/>
    </xf>
    <xf numFmtId="0" fontId="20" fillId="36" borderId="0" xfId="67" applyFill="1" applyBorder="1">
      <alignment/>
      <protection/>
    </xf>
    <xf numFmtId="164" fontId="10" fillId="0" borderId="23" xfId="0" applyNumberFormat="1" applyFont="1" applyFill="1" applyBorder="1" applyAlignment="1" applyProtection="1">
      <alignment vertical="center" wrapText="1"/>
      <protection/>
    </xf>
    <xf numFmtId="164" fontId="10" fillId="0" borderId="11" xfId="0" applyNumberFormat="1" applyFont="1" applyFill="1" applyBorder="1" applyAlignment="1" applyProtection="1">
      <alignment vertical="center" wrapText="1"/>
      <protection/>
    </xf>
    <xf numFmtId="164" fontId="6" fillId="37" borderId="48" xfId="0" applyNumberFormat="1" applyFont="1" applyFill="1" applyBorder="1" applyAlignment="1">
      <alignment horizontal="center" vertical="center" wrapText="1"/>
    </xf>
    <xf numFmtId="0" fontId="17" fillId="0" borderId="67" xfId="73" applyFont="1" applyFill="1" applyBorder="1" applyAlignment="1" applyProtection="1">
      <alignment horizontal="left" vertical="center" wrapText="1"/>
      <protection/>
    </xf>
    <xf numFmtId="164" fontId="15" fillId="0" borderId="40" xfId="73" applyNumberFormat="1" applyFont="1" applyFill="1" applyBorder="1" applyAlignment="1" applyProtection="1">
      <alignment horizontal="left" vertical="center"/>
      <protection/>
    </xf>
    <xf numFmtId="0" fontId="14" fillId="0" borderId="0" xfId="73" applyFont="1" applyFill="1" applyAlignment="1">
      <alignment horizontal="center"/>
      <protection/>
    </xf>
    <xf numFmtId="0" fontId="14" fillId="0" borderId="0" xfId="73" applyFont="1" applyFill="1" applyAlignment="1">
      <alignment horizontal="center" wrapText="1"/>
      <protection/>
    </xf>
    <xf numFmtId="164" fontId="14" fillId="0" borderId="0" xfId="73" applyNumberFormat="1" applyFont="1" applyFill="1" applyBorder="1" applyAlignment="1" applyProtection="1">
      <alignment horizontal="center" vertical="center"/>
      <protection/>
    </xf>
    <xf numFmtId="164" fontId="6" fillId="37" borderId="59" xfId="0" applyNumberFormat="1" applyFont="1" applyFill="1" applyBorder="1" applyAlignment="1">
      <alignment horizontal="center" vertical="center" wrapText="1"/>
    </xf>
    <xf numFmtId="164" fontId="6" fillId="37" borderId="58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textRotation="180" wrapText="1"/>
    </xf>
    <xf numFmtId="164" fontId="6" fillId="37" borderId="14" xfId="0" applyNumberFormat="1" applyFont="1" applyFill="1" applyBorder="1" applyAlignment="1">
      <alignment horizontal="center" vertical="center" wrapText="1"/>
    </xf>
    <xf numFmtId="164" fontId="6" fillId="37" borderId="3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 applyProtection="1">
      <alignment horizontal="right"/>
      <protection/>
    </xf>
    <xf numFmtId="0" fontId="6" fillId="0" borderId="14" xfId="0" applyFont="1" applyBorder="1" applyAlignment="1" applyProtection="1">
      <alignment horizontal="left" vertical="center" indent="2"/>
      <protection/>
    </xf>
    <xf numFmtId="0" fontId="6" fillId="0" borderId="36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164" fontId="6" fillId="37" borderId="68" xfId="0" applyNumberFormat="1" applyFont="1" applyFill="1" applyBorder="1" applyAlignment="1">
      <alignment horizontal="center" vertical="center" wrapText="1"/>
    </xf>
    <xf numFmtId="164" fontId="6" fillId="37" borderId="53" xfId="0" applyNumberFormat="1" applyFont="1" applyFill="1" applyBorder="1" applyAlignment="1">
      <alignment horizontal="center" vertical="center" wrapText="1"/>
    </xf>
    <xf numFmtId="3" fontId="6" fillId="35" borderId="51" xfId="67" applyNumberFormat="1" applyFont="1" applyFill="1" applyBorder="1" applyAlignment="1">
      <alignment horizontal="center"/>
      <protection/>
    </xf>
    <xf numFmtId="3" fontId="6" fillId="35" borderId="60" xfId="67" applyNumberFormat="1" applyFont="1" applyFill="1" applyBorder="1" applyAlignment="1">
      <alignment horizontal="center"/>
      <protection/>
    </xf>
    <xf numFmtId="3" fontId="6" fillId="35" borderId="47" xfId="67" applyNumberFormat="1" applyFont="1" applyFill="1" applyBorder="1" applyAlignment="1">
      <alignment horizontal="center"/>
      <protection/>
    </xf>
    <xf numFmtId="3" fontId="6" fillId="35" borderId="21" xfId="67" applyNumberFormat="1" applyFont="1" applyFill="1" applyBorder="1" applyAlignment="1">
      <alignment horizontal="center"/>
      <protection/>
    </xf>
    <xf numFmtId="0" fontId="20" fillId="0" borderId="21" xfId="67" applyBorder="1" applyAlignment="1">
      <alignment horizontal="left" wrapText="1"/>
      <protection/>
    </xf>
    <xf numFmtId="0" fontId="23" fillId="37" borderId="21" xfId="67" applyFont="1" applyFill="1" applyBorder="1" applyAlignment="1">
      <alignment horizontal="center" wrapText="1"/>
      <protection/>
    </xf>
    <xf numFmtId="0" fontId="20" fillId="0" borderId="21" xfId="67" applyFill="1" applyBorder="1" applyAlignment="1">
      <alignment horizontal="left" wrapText="1"/>
      <protection/>
    </xf>
    <xf numFmtId="0" fontId="6" fillId="36" borderId="51" xfId="67" applyFont="1" applyFill="1" applyBorder="1" applyAlignment="1">
      <alignment horizontal="left"/>
      <protection/>
    </xf>
    <xf numFmtId="0" fontId="6" fillId="36" borderId="60" xfId="67" applyFont="1" applyFill="1" applyBorder="1" applyAlignment="1">
      <alignment horizontal="left"/>
      <protection/>
    </xf>
    <xf numFmtId="0" fontId="6" fillId="36" borderId="47" xfId="67" applyFont="1" applyFill="1" applyBorder="1" applyAlignment="1">
      <alignment horizontal="left"/>
      <protection/>
    </xf>
    <xf numFmtId="0" fontId="20" fillId="0" borderId="51" xfId="67" applyBorder="1" applyAlignment="1">
      <alignment horizontal="left" wrapText="1"/>
      <protection/>
    </xf>
    <xf numFmtId="0" fontId="20" fillId="0" borderId="60" xfId="67" applyBorder="1" applyAlignment="1">
      <alignment horizontal="left" wrapText="1"/>
      <protection/>
    </xf>
    <xf numFmtId="0" fontId="20" fillId="0" borderId="47" xfId="67" applyBorder="1" applyAlignment="1">
      <alignment horizontal="left" wrapText="1"/>
      <protection/>
    </xf>
    <xf numFmtId="0" fontId="20" fillId="0" borderId="21" xfId="67" applyFont="1" applyBorder="1" applyAlignment="1">
      <alignment horizontal="left" wrapText="1"/>
      <protection/>
    </xf>
    <xf numFmtId="0" fontId="23" fillId="37" borderId="51" xfId="67" applyFont="1" applyFill="1" applyBorder="1" applyAlignment="1">
      <alignment horizontal="center" wrapText="1"/>
      <protection/>
    </xf>
    <xf numFmtId="0" fontId="23" fillId="37" borderId="60" xfId="67" applyFont="1" applyFill="1" applyBorder="1" applyAlignment="1">
      <alignment horizontal="center" wrapText="1"/>
      <protection/>
    </xf>
    <xf numFmtId="0" fontId="23" fillId="37" borderId="47" xfId="67" applyFont="1" applyFill="1" applyBorder="1" applyAlignment="1">
      <alignment horizontal="center" wrapText="1"/>
      <protection/>
    </xf>
    <xf numFmtId="0" fontId="20" fillId="0" borderId="51" xfId="67" applyFill="1" applyBorder="1" applyAlignment="1">
      <alignment horizontal="left" wrapText="1"/>
      <protection/>
    </xf>
    <xf numFmtId="0" fontId="20" fillId="0" borderId="60" xfId="67" applyFill="1" applyBorder="1" applyAlignment="1">
      <alignment horizontal="left" wrapText="1"/>
      <protection/>
    </xf>
    <xf numFmtId="0" fontId="20" fillId="0" borderId="47" xfId="67" applyFill="1" applyBorder="1" applyAlignment="1">
      <alignment horizontal="left" wrapText="1"/>
      <protection/>
    </xf>
    <xf numFmtId="0" fontId="20" fillId="0" borderId="21" xfId="67" applyFont="1" applyFill="1" applyBorder="1" applyAlignment="1">
      <alignment horizontal="left" wrapText="1"/>
      <protection/>
    </xf>
    <xf numFmtId="0" fontId="20" fillId="0" borderId="21" xfId="67" applyBorder="1" applyAlignment="1">
      <alignment horizontal="center"/>
      <protection/>
    </xf>
    <xf numFmtId="0" fontId="23" fillId="0" borderId="21" xfId="67" applyFont="1" applyBorder="1" applyAlignment="1">
      <alignment horizontal="center"/>
      <protection/>
    </xf>
    <xf numFmtId="0" fontId="6" fillId="36" borderId="56" xfId="67" applyFont="1" applyFill="1" applyBorder="1" applyAlignment="1">
      <alignment horizontal="center" vertical="center" wrapText="1"/>
      <protection/>
    </xf>
    <xf numFmtId="0" fontId="6" fillId="36" borderId="19" xfId="67" applyFont="1" applyFill="1" applyBorder="1" applyAlignment="1">
      <alignment horizontal="center" vertical="center" wrapText="1"/>
      <protection/>
    </xf>
    <xf numFmtId="0" fontId="6" fillId="36" borderId="63" xfId="67" applyFont="1" applyFill="1" applyBorder="1" applyAlignment="1">
      <alignment horizontal="center" vertical="center" wrapText="1"/>
      <protection/>
    </xf>
    <xf numFmtId="0" fontId="6" fillId="36" borderId="69" xfId="67" applyFont="1" applyFill="1" applyBorder="1" applyAlignment="1">
      <alignment horizontal="center" vertical="center" wrapText="1"/>
      <protection/>
    </xf>
    <xf numFmtId="0" fontId="6" fillId="36" borderId="0" xfId="67" applyFont="1" applyFill="1" applyBorder="1" applyAlignment="1">
      <alignment horizontal="center" vertical="center" wrapText="1"/>
      <protection/>
    </xf>
    <xf numFmtId="0" fontId="6" fillId="36" borderId="70" xfId="67" applyFont="1" applyFill="1" applyBorder="1" applyAlignment="1">
      <alignment horizontal="center" vertical="center" wrapText="1"/>
      <protection/>
    </xf>
    <xf numFmtId="0" fontId="6" fillId="36" borderId="62" xfId="67" applyFont="1" applyFill="1" applyBorder="1" applyAlignment="1">
      <alignment horizontal="center" vertical="center" wrapText="1"/>
      <protection/>
    </xf>
    <xf numFmtId="0" fontId="6" fillId="36" borderId="57" xfId="67" applyFont="1" applyFill="1" applyBorder="1" applyAlignment="1">
      <alignment horizontal="center" vertical="center" wrapText="1"/>
      <protection/>
    </xf>
    <xf numFmtId="0" fontId="6" fillId="36" borderId="61" xfId="67" applyFont="1" applyFill="1" applyBorder="1" applyAlignment="1">
      <alignment horizontal="center" vertical="center" wrapText="1"/>
      <protection/>
    </xf>
    <xf numFmtId="0" fontId="23" fillId="36" borderId="21" xfId="67" applyFont="1" applyFill="1" applyBorder="1" applyAlignment="1">
      <alignment horizontal="center" vertical="center" wrapText="1"/>
      <protection/>
    </xf>
    <xf numFmtId="0" fontId="23" fillId="36" borderId="21" xfId="67" applyFont="1" applyFill="1" applyBorder="1" applyAlignment="1">
      <alignment horizontal="center" vertical="center"/>
      <protection/>
    </xf>
    <xf numFmtId="0" fontId="20" fillId="0" borderId="51" xfId="67" applyFont="1" applyBorder="1" applyAlignment="1">
      <alignment horizontal="left" wrapText="1"/>
      <protection/>
    </xf>
    <xf numFmtId="0" fontId="20" fillId="0" borderId="60" xfId="67" applyFont="1" applyBorder="1" applyAlignment="1">
      <alignment horizontal="left" wrapText="1"/>
      <protection/>
    </xf>
    <xf numFmtId="0" fontId="20" fillId="0" borderId="47" xfId="67" applyFont="1" applyBorder="1" applyAlignment="1">
      <alignment horizontal="left" wrapText="1"/>
      <protection/>
    </xf>
    <xf numFmtId="0" fontId="20" fillId="0" borderId="60" xfId="66" applyBorder="1" applyAlignment="1">
      <alignment horizontal="left" wrapText="1"/>
      <protection/>
    </xf>
    <xf numFmtId="0" fontId="20" fillId="0" borderId="47" xfId="66" applyBorder="1" applyAlignment="1">
      <alignment horizontal="left" wrapText="1"/>
      <protection/>
    </xf>
    <xf numFmtId="0" fontId="23" fillId="36" borderId="51" xfId="67" applyFont="1" applyFill="1" applyBorder="1" applyAlignment="1">
      <alignment horizontal="center" vertical="center" wrapText="1"/>
      <protection/>
    </xf>
    <xf numFmtId="0" fontId="23" fillId="36" borderId="60" xfId="67" applyFont="1" applyFill="1" applyBorder="1" applyAlignment="1">
      <alignment horizontal="center" vertical="center" wrapText="1"/>
      <protection/>
    </xf>
    <xf numFmtId="0" fontId="23" fillId="36" borderId="47" xfId="67" applyFont="1" applyFill="1" applyBorder="1" applyAlignment="1">
      <alignment horizontal="center" vertical="center" wrapText="1"/>
      <protection/>
    </xf>
    <xf numFmtId="0" fontId="20" fillId="0" borderId="0" xfId="67" applyAlignment="1">
      <alignment horizontal="right"/>
      <protection/>
    </xf>
    <xf numFmtId="0" fontId="6" fillId="36" borderId="51" xfId="67" applyFont="1" applyFill="1" applyBorder="1" applyAlignment="1">
      <alignment horizontal="center" wrapText="1"/>
      <protection/>
    </xf>
    <xf numFmtId="0" fontId="6" fillId="36" borderId="60" xfId="67" applyFont="1" applyFill="1" applyBorder="1" applyAlignment="1">
      <alignment horizontal="center" wrapText="1"/>
      <protection/>
    </xf>
    <xf numFmtId="0" fontId="6" fillId="36" borderId="47" xfId="67" applyFont="1" applyFill="1" applyBorder="1" applyAlignment="1">
      <alignment horizontal="center" wrapText="1"/>
      <protection/>
    </xf>
    <xf numFmtId="0" fontId="14" fillId="35" borderId="51" xfId="67" applyFont="1" applyFill="1" applyBorder="1" applyAlignment="1">
      <alignment horizontal="center" vertical="center" wrapText="1"/>
      <protection/>
    </xf>
    <xf numFmtId="0" fontId="14" fillId="35" borderId="60" xfId="67" applyFont="1" applyFill="1" applyBorder="1" applyAlignment="1">
      <alignment horizontal="center" vertical="center" wrapText="1"/>
      <protection/>
    </xf>
    <xf numFmtId="0" fontId="14" fillId="35" borderId="47" xfId="67" applyFont="1" applyFill="1" applyBorder="1" applyAlignment="1">
      <alignment horizontal="center" vertical="center" wrapText="1"/>
      <protection/>
    </xf>
    <xf numFmtId="0" fontId="20" fillId="0" borderId="51" xfId="67" applyFont="1" applyFill="1" applyBorder="1" applyAlignment="1">
      <alignment horizontal="left" wrapText="1"/>
      <protection/>
    </xf>
    <xf numFmtId="0" fontId="20" fillId="0" borderId="60" xfId="67" applyFont="1" applyFill="1" applyBorder="1" applyAlignment="1">
      <alignment horizontal="left" wrapText="1"/>
      <protection/>
    </xf>
    <xf numFmtId="0" fontId="20" fillId="0" borderId="47" xfId="67" applyFont="1" applyFill="1" applyBorder="1" applyAlignment="1">
      <alignment horizontal="left" wrapText="1"/>
      <protection/>
    </xf>
    <xf numFmtId="3" fontId="6" fillId="35" borderId="19" xfId="67" applyNumberFormat="1" applyFont="1" applyFill="1" applyBorder="1" applyAlignment="1">
      <alignment horizontal="center"/>
      <protection/>
    </xf>
    <xf numFmtId="3" fontId="6" fillId="35" borderId="0" xfId="67" applyNumberFormat="1" applyFont="1" applyFill="1" applyBorder="1" applyAlignment="1">
      <alignment horizontal="center"/>
      <protection/>
    </xf>
    <xf numFmtId="0" fontId="23" fillId="37" borderId="43" xfId="67" applyFont="1" applyFill="1" applyBorder="1" applyAlignment="1">
      <alignment horizontal="center" vertical="center" wrapText="1"/>
      <protection/>
    </xf>
    <xf numFmtId="0" fontId="23" fillId="37" borderId="45" xfId="67" applyFont="1" applyFill="1" applyBorder="1" applyAlignment="1">
      <alignment horizontal="center" vertical="center" wrapText="1"/>
      <protection/>
    </xf>
    <xf numFmtId="0" fontId="6" fillId="0" borderId="0" xfId="67" applyFont="1" applyAlignment="1">
      <alignment horizontal="center" vertical="center"/>
      <protection/>
    </xf>
    <xf numFmtId="0" fontId="23" fillId="0" borderId="60" xfId="67" applyFont="1" applyBorder="1" applyAlignment="1">
      <alignment horizontal="left" vertical="center"/>
      <protection/>
    </xf>
    <xf numFmtId="0" fontId="20" fillId="0" borderId="0" xfId="67" applyAlignment="1">
      <alignment horizontal="left" vertical="center" wrapText="1"/>
      <protection/>
    </xf>
    <xf numFmtId="0" fontId="23" fillId="0" borderId="14" xfId="67" applyFont="1" applyBorder="1" applyAlignment="1">
      <alignment horizontal="center" vertical="center"/>
      <protection/>
    </xf>
    <xf numFmtId="0" fontId="23" fillId="0" borderId="37" xfId="67" applyFont="1" applyBorder="1" applyAlignment="1">
      <alignment horizontal="center" vertical="center"/>
      <protection/>
    </xf>
    <xf numFmtId="0" fontId="14" fillId="35" borderId="71" xfId="67" applyFont="1" applyFill="1" applyBorder="1" applyAlignment="1">
      <alignment horizontal="center" vertical="center"/>
      <protection/>
    </xf>
    <xf numFmtId="0" fontId="14" fillId="35" borderId="72" xfId="67" applyFont="1" applyFill="1" applyBorder="1" applyAlignment="1">
      <alignment horizontal="center" vertical="center"/>
      <protection/>
    </xf>
    <xf numFmtId="0" fontId="14" fillId="37" borderId="67" xfId="67" applyFont="1" applyFill="1" applyBorder="1" applyAlignment="1">
      <alignment horizontal="center" vertical="center"/>
      <protection/>
    </xf>
    <xf numFmtId="0" fontId="14" fillId="37" borderId="40" xfId="67" applyFont="1" applyFill="1" applyBorder="1" applyAlignment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6 2" xfId="47"/>
    <cellStyle name="Ezres 7" xfId="48"/>
    <cellStyle name="Figyelmeztetés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Már látott hiperhivatkozás" xfId="64"/>
    <cellStyle name="Normál 2" xfId="65"/>
    <cellStyle name="Normál 2 2" xfId="66"/>
    <cellStyle name="Normál 3" xfId="67"/>
    <cellStyle name="Normál 4" xfId="68"/>
    <cellStyle name="Normál 5" xfId="69"/>
    <cellStyle name="Normál 6" xfId="70"/>
    <cellStyle name="Normál 7" xfId="71"/>
    <cellStyle name="Normál_kiadások 2008" xfId="72"/>
    <cellStyle name="Normál_KVRENMUNKA" xfId="73"/>
    <cellStyle name="Összesen" xfId="74"/>
    <cellStyle name="Currency" xfId="75"/>
    <cellStyle name="Currency [0]" xfId="76"/>
    <cellStyle name="Pénznem 2" xfId="77"/>
    <cellStyle name="Rossz" xfId="78"/>
    <cellStyle name="Semleges" xfId="79"/>
    <cellStyle name="Számítás" xfId="80"/>
    <cellStyle name="Percent" xfId="8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Q23" sqref="Q23"/>
    </sheetView>
  </sheetViews>
  <sheetFormatPr defaultColWidth="9.00390625" defaultRowHeight="12.75"/>
  <cols>
    <col min="1" max="16384" width="9.375" style="313" customWidth="1"/>
  </cols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  <oleObjects>
    <oleObject progId="Word.Document.12" shapeId="189648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N18"/>
  <sheetViews>
    <sheetView view="pageBreakPreview" zoomScaleSheetLayoutView="100" zoomScalePageLayoutView="0" workbookViewId="0" topLeftCell="A1">
      <selection activeCell="A6" sqref="A6:A16"/>
    </sheetView>
  </sheetViews>
  <sheetFormatPr defaultColWidth="9.00390625" defaultRowHeight="12.75"/>
  <cols>
    <col min="1" max="1" width="4.125" style="262" bestFit="1" customWidth="1"/>
    <col min="2" max="2" width="4.875" style="261" customWidth="1"/>
    <col min="3" max="6" width="9.375" style="261" customWidth="1"/>
    <col min="7" max="7" width="52.375" style="261" customWidth="1"/>
    <col min="8" max="8" width="13.375" style="261" hidden="1" customWidth="1"/>
    <col min="9" max="10" width="11.125" style="261" hidden="1" customWidth="1"/>
    <col min="11" max="11" width="12.625" style="261" hidden="1" customWidth="1"/>
    <col min="12" max="12" width="14.875" style="261" hidden="1" customWidth="1"/>
    <col min="13" max="14" width="14.875" style="261" customWidth="1"/>
    <col min="15" max="16384" width="9.375" style="261" customWidth="1"/>
  </cols>
  <sheetData>
    <row r="2" spans="12:14" ht="12.75">
      <c r="L2" s="299"/>
      <c r="M2" s="262"/>
      <c r="N2" s="262" t="s">
        <v>442</v>
      </c>
    </row>
    <row r="3" ht="12.75">
      <c r="A3" s="261"/>
    </row>
    <row r="4" spans="1:14" ht="12.75">
      <c r="A4" s="385"/>
      <c r="B4" s="386" t="s">
        <v>386</v>
      </c>
      <c r="C4" s="386"/>
      <c r="D4" s="386"/>
      <c r="E4" s="386"/>
      <c r="F4" s="386"/>
      <c r="G4" s="386"/>
      <c r="H4" s="288" t="s">
        <v>387</v>
      </c>
      <c r="I4" s="288" t="s">
        <v>388</v>
      </c>
      <c r="J4" s="288" t="s">
        <v>389</v>
      </c>
      <c r="K4" s="288" t="s">
        <v>390</v>
      </c>
      <c r="L4" s="288" t="s">
        <v>391</v>
      </c>
      <c r="M4" s="288" t="s">
        <v>387</v>
      </c>
      <c r="N4" s="288" t="s">
        <v>388</v>
      </c>
    </row>
    <row r="5" spans="1:14" s="279" customFormat="1" ht="36.75" customHeight="1">
      <c r="A5" s="385"/>
      <c r="B5" s="387" t="s">
        <v>537</v>
      </c>
      <c r="C5" s="388"/>
      <c r="D5" s="388"/>
      <c r="E5" s="388"/>
      <c r="F5" s="388"/>
      <c r="G5" s="389"/>
      <c r="H5" s="310" t="s">
        <v>481</v>
      </c>
      <c r="I5" s="310" t="s">
        <v>439</v>
      </c>
      <c r="J5" s="310" t="s">
        <v>482</v>
      </c>
      <c r="K5" s="310" t="s">
        <v>45</v>
      </c>
      <c r="L5" s="310" t="s">
        <v>483</v>
      </c>
      <c r="M5" s="326" t="s">
        <v>541</v>
      </c>
      <c r="N5" s="326" t="s">
        <v>542</v>
      </c>
    </row>
    <row r="6" spans="1:14" ht="12.75">
      <c r="A6" s="267" t="s">
        <v>3</v>
      </c>
      <c r="B6" s="369" t="s">
        <v>466</v>
      </c>
      <c r="C6" s="369"/>
      <c r="D6" s="369"/>
      <c r="E6" s="369"/>
      <c r="F6" s="369"/>
      <c r="G6" s="369"/>
      <c r="H6" s="274">
        <f aca="true" t="shared" si="0" ref="H6:M6">SUM(H7:H10)</f>
        <v>12543</v>
      </c>
      <c r="I6" s="274">
        <f t="shared" si="0"/>
        <v>0</v>
      </c>
      <c r="J6" s="274">
        <f t="shared" si="0"/>
        <v>18415</v>
      </c>
      <c r="K6" s="274">
        <f t="shared" si="0"/>
        <v>74747</v>
      </c>
      <c r="L6" s="274">
        <f t="shared" si="0"/>
        <v>0</v>
      </c>
      <c r="M6" s="274">
        <f t="shared" si="0"/>
        <v>104670</v>
      </c>
      <c r="N6" s="274">
        <f>SUM(N7:N11)</f>
        <v>106670</v>
      </c>
    </row>
    <row r="7" spans="1:14" ht="12.75" customHeight="1">
      <c r="A7" s="267" t="s">
        <v>4</v>
      </c>
      <c r="B7" s="368" t="s">
        <v>464</v>
      </c>
      <c r="C7" s="368"/>
      <c r="D7" s="368"/>
      <c r="E7" s="368"/>
      <c r="F7" s="368"/>
      <c r="G7" s="368"/>
      <c r="H7" s="273">
        <v>10443</v>
      </c>
      <c r="I7" s="273"/>
      <c r="J7" s="273">
        <v>18415</v>
      </c>
      <c r="K7" s="273"/>
      <c r="L7" s="273"/>
      <c r="M7" s="273">
        <v>27823</v>
      </c>
      <c r="N7" s="273">
        <v>27823</v>
      </c>
    </row>
    <row r="8" spans="1:14" ht="12.75">
      <c r="A8" s="267" t="s">
        <v>5</v>
      </c>
      <c r="B8" s="377" t="s">
        <v>461</v>
      </c>
      <c r="C8" s="377"/>
      <c r="D8" s="377"/>
      <c r="E8" s="377"/>
      <c r="F8" s="377"/>
      <c r="G8" s="377"/>
      <c r="H8" s="273"/>
      <c r="I8" s="273"/>
      <c r="J8" s="273"/>
      <c r="K8" s="273">
        <v>27779</v>
      </c>
      <c r="L8" s="273"/>
      <c r="M8" s="273">
        <f>SUM(H8:L8)</f>
        <v>27779</v>
      </c>
      <c r="N8" s="273">
        <v>27779</v>
      </c>
    </row>
    <row r="9" spans="1:14" ht="12.75">
      <c r="A9" s="267" t="s">
        <v>6</v>
      </c>
      <c r="B9" s="377" t="s">
        <v>460</v>
      </c>
      <c r="C9" s="377"/>
      <c r="D9" s="377"/>
      <c r="E9" s="377"/>
      <c r="F9" s="377"/>
      <c r="G9" s="377"/>
      <c r="H9" s="273"/>
      <c r="I9" s="273"/>
      <c r="J9" s="273"/>
      <c r="K9" s="273">
        <v>46968</v>
      </c>
      <c r="L9" s="273"/>
      <c r="M9" s="273">
        <f>SUM(H9:L9)</f>
        <v>46968</v>
      </c>
      <c r="N9" s="273">
        <v>46968</v>
      </c>
    </row>
    <row r="10" spans="1:14" ht="12.75">
      <c r="A10" s="267" t="s">
        <v>7</v>
      </c>
      <c r="B10" s="377" t="s">
        <v>459</v>
      </c>
      <c r="C10" s="368"/>
      <c r="D10" s="368"/>
      <c r="E10" s="368"/>
      <c r="F10" s="368"/>
      <c r="G10" s="368"/>
      <c r="H10" s="273">
        <v>2100</v>
      </c>
      <c r="I10" s="273"/>
      <c r="J10" s="273"/>
      <c r="K10" s="273"/>
      <c r="L10" s="273"/>
      <c r="M10" s="273">
        <f>SUM(H10:L10)</f>
        <v>2100</v>
      </c>
      <c r="N10" s="273">
        <v>2100</v>
      </c>
    </row>
    <row r="11" spans="1:14" ht="12.75" customHeight="1">
      <c r="A11" s="267" t="s">
        <v>8</v>
      </c>
      <c r="B11" s="368" t="s">
        <v>398</v>
      </c>
      <c r="C11" s="368"/>
      <c r="D11" s="368"/>
      <c r="E11" s="368"/>
      <c r="F11" s="368"/>
      <c r="G11" s="368"/>
      <c r="H11" s="273">
        <v>2100</v>
      </c>
      <c r="I11" s="273"/>
      <c r="J11" s="273"/>
      <c r="K11" s="273"/>
      <c r="L11" s="273"/>
      <c r="M11" s="273"/>
      <c r="N11" s="273">
        <v>2000</v>
      </c>
    </row>
    <row r="12" spans="1:14" ht="12.75">
      <c r="A12" s="267" t="s">
        <v>9</v>
      </c>
      <c r="B12" s="369" t="s">
        <v>451</v>
      </c>
      <c r="C12" s="369"/>
      <c r="D12" s="369"/>
      <c r="E12" s="369"/>
      <c r="F12" s="369"/>
      <c r="G12" s="369"/>
      <c r="H12" s="274">
        <f aca="true" t="shared" si="1" ref="H12:N12">SUM(H13:H13)</f>
        <v>9629</v>
      </c>
      <c r="I12" s="274">
        <f t="shared" si="1"/>
        <v>265644</v>
      </c>
      <c r="J12" s="274">
        <f t="shared" si="1"/>
        <v>47083</v>
      </c>
      <c r="K12" s="274">
        <f t="shared" si="1"/>
        <v>479808</v>
      </c>
      <c r="L12" s="274">
        <f t="shared" si="1"/>
        <v>1026</v>
      </c>
      <c r="M12" s="274">
        <f t="shared" si="1"/>
        <v>804280</v>
      </c>
      <c r="N12" s="274">
        <f t="shared" si="1"/>
        <v>830732</v>
      </c>
    </row>
    <row r="13" spans="1:14" ht="12.75">
      <c r="A13" s="267" t="s">
        <v>10</v>
      </c>
      <c r="B13" s="368" t="s">
        <v>450</v>
      </c>
      <c r="C13" s="368"/>
      <c r="D13" s="368"/>
      <c r="E13" s="368"/>
      <c r="F13" s="368"/>
      <c r="G13" s="368"/>
      <c r="H13" s="273">
        <v>9629</v>
      </c>
      <c r="I13" s="273">
        <v>265644</v>
      </c>
      <c r="J13" s="273">
        <v>47083</v>
      </c>
      <c r="K13" s="273">
        <v>479808</v>
      </c>
      <c r="L13" s="273">
        <v>1026</v>
      </c>
      <c r="M13" s="273">
        <v>804280</v>
      </c>
      <c r="N13" s="273">
        <v>830732</v>
      </c>
    </row>
    <row r="14" spans="1:14" ht="12.75">
      <c r="A14" s="267" t="s">
        <v>11</v>
      </c>
      <c r="B14" s="369" t="s">
        <v>458</v>
      </c>
      <c r="C14" s="369"/>
      <c r="D14" s="369"/>
      <c r="E14" s="369"/>
      <c r="F14" s="369"/>
      <c r="G14" s="369"/>
      <c r="H14" s="274" t="e">
        <f aca="true" t="shared" si="2" ref="H14:N14">SUM(H15:H16)</f>
        <v>#REF!</v>
      </c>
      <c r="I14" s="274" t="e">
        <f t="shared" si="2"/>
        <v>#REF!</v>
      </c>
      <c r="J14" s="274" t="e">
        <f t="shared" si="2"/>
        <v>#REF!</v>
      </c>
      <c r="K14" s="274" t="e">
        <f t="shared" si="2"/>
        <v>#REF!</v>
      </c>
      <c r="L14" s="274" t="e">
        <f t="shared" si="2"/>
        <v>#REF!</v>
      </c>
      <c r="M14" s="274">
        <f t="shared" si="2"/>
        <v>908950</v>
      </c>
      <c r="N14" s="274">
        <f t="shared" si="2"/>
        <v>955402</v>
      </c>
    </row>
    <row r="15" spans="1:14" ht="12.75">
      <c r="A15" s="267" t="s">
        <v>12</v>
      </c>
      <c r="B15" s="368" t="s">
        <v>547</v>
      </c>
      <c r="C15" s="368"/>
      <c r="D15" s="368"/>
      <c r="E15" s="368"/>
      <c r="F15" s="368"/>
      <c r="G15" s="368"/>
      <c r="H15" s="273">
        <v>225</v>
      </c>
      <c r="I15" s="273"/>
      <c r="J15" s="273"/>
      <c r="K15" s="273"/>
      <c r="L15" s="273"/>
      <c r="M15" s="273"/>
      <c r="N15" s="273">
        <v>18000</v>
      </c>
    </row>
    <row r="16" spans="1:14" ht="15.75">
      <c r="A16" s="267" t="s">
        <v>13</v>
      </c>
      <c r="B16" s="371" t="s">
        <v>37</v>
      </c>
      <c r="C16" s="372"/>
      <c r="D16" s="372"/>
      <c r="E16" s="372"/>
      <c r="F16" s="372"/>
      <c r="G16" s="373"/>
      <c r="H16" s="269" t="e">
        <f>SUM(H6,#REF!,#REF!,#REF!,#REF!,H12,#REF!,#REF!)</f>
        <v>#REF!</v>
      </c>
      <c r="I16" s="269" t="e">
        <f>SUM(I6,#REF!,#REF!,#REF!,#REF!,I12,#REF!,#REF!)</f>
        <v>#REF!</v>
      </c>
      <c r="J16" s="269" t="e">
        <f>SUM(J6,#REF!,#REF!,#REF!,#REF!,J12,#REF!,#REF!)</f>
        <v>#REF!</v>
      </c>
      <c r="K16" s="269" t="e">
        <f>SUM(K6,#REF!,#REF!,#REF!,#REF!,K12,#REF!,#REF!)</f>
        <v>#REF!</v>
      </c>
      <c r="L16" s="269" t="e">
        <f>SUM(L6,#REF!,#REF!,#REF!,#REF!,L12,#REF!,#REF!)</f>
        <v>#REF!</v>
      </c>
      <c r="M16" s="269">
        <f>SUM(M6,M12)</f>
        <v>908950</v>
      </c>
      <c r="N16" s="269">
        <f>SUM(N6,N12)</f>
        <v>937402</v>
      </c>
    </row>
    <row r="17" spans="1:14" ht="15.75">
      <c r="A17" s="339"/>
      <c r="B17" s="285"/>
      <c r="C17" s="285"/>
      <c r="D17" s="285"/>
      <c r="E17" s="285"/>
      <c r="F17" s="285"/>
      <c r="G17" s="285"/>
      <c r="H17" s="416"/>
      <c r="I17" s="416"/>
      <c r="J17" s="416"/>
      <c r="K17" s="416"/>
      <c r="L17" s="340"/>
      <c r="M17" s="340"/>
      <c r="N17" s="340"/>
    </row>
    <row r="18" spans="1:14" ht="15.75">
      <c r="A18" s="341"/>
      <c r="B18" s="342"/>
      <c r="C18" s="343"/>
      <c r="D18" s="343"/>
      <c r="E18" s="343"/>
      <c r="F18" s="343"/>
      <c r="G18" s="343"/>
      <c r="H18" s="417"/>
      <c r="I18" s="417"/>
      <c r="J18" s="417"/>
      <c r="K18" s="417"/>
      <c r="L18" s="417"/>
      <c r="M18" s="301"/>
      <c r="N18" s="301"/>
    </row>
  </sheetData>
  <sheetProtection/>
  <mergeCells count="16">
    <mergeCell ref="H17:K17"/>
    <mergeCell ref="H18:L18"/>
    <mergeCell ref="B12:G12"/>
    <mergeCell ref="B13:G13"/>
    <mergeCell ref="B8:G8"/>
    <mergeCell ref="B9:G9"/>
    <mergeCell ref="B10:G10"/>
    <mergeCell ref="B14:G14"/>
    <mergeCell ref="B15:G15"/>
    <mergeCell ref="B11:G11"/>
    <mergeCell ref="B6:G6"/>
    <mergeCell ref="B7:G7"/>
    <mergeCell ref="A4:A5"/>
    <mergeCell ref="B4:G4"/>
    <mergeCell ref="B5:G5"/>
    <mergeCell ref="B16:G16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Felújítási kiadások előirányzata felújításonként&amp;R&amp;"Arial,Normál"8. melléklet
a 14/2012. (IV.26.) Önkormányzati rendelet</oddHeader>
    <oddFooter>&amp;L&amp;D&amp;C&amp;P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E37"/>
  <sheetViews>
    <sheetView view="pageBreakPreview" zoomScaleSheetLayoutView="100" zoomScalePageLayoutView="0" workbookViewId="0" topLeftCell="A1">
      <selection activeCell="A25" sqref="A25"/>
    </sheetView>
  </sheetViews>
  <sheetFormatPr defaultColWidth="9.00390625" defaultRowHeight="24.75" customHeight="1"/>
  <cols>
    <col min="1" max="1" width="4.875" style="230" bestFit="1" customWidth="1"/>
    <col min="2" max="2" width="8.875" style="229" customWidth="1"/>
    <col min="3" max="3" width="58.875" style="229" customWidth="1"/>
    <col min="4" max="5" width="25.00390625" style="229" customWidth="1"/>
    <col min="6" max="16384" width="9.375" style="229" customWidth="1"/>
  </cols>
  <sheetData>
    <row r="2" spans="1:5" ht="24.75" customHeight="1">
      <c r="A2" s="420" t="s">
        <v>410</v>
      </c>
      <c r="B2" s="420"/>
      <c r="C2" s="420"/>
      <c r="D2" s="420"/>
      <c r="E2" s="420"/>
    </row>
    <row r="3" spans="4:5" ht="19.5" customHeight="1" thickBot="1">
      <c r="D3" s="260"/>
      <c r="E3" s="260"/>
    </row>
    <row r="4" spans="1:5" ht="19.5" customHeight="1" thickBot="1">
      <c r="A4" s="259"/>
      <c r="B4" s="423" t="s">
        <v>386</v>
      </c>
      <c r="C4" s="424"/>
      <c r="D4" s="258" t="s">
        <v>387</v>
      </c>
      <c r="E4" s="258" t="s">
        <v>388</v>
      </c>
    </row>
    <row r="5" spans="1:5" ht="19.5" customHeight="1">
      <c r="A5" s="257"/>
      <c r="B5" s="425" t="s">
        <v>409</v>
      </c>
      <c r="C5" s="427" t="s">
        <v>408</v>
      </c>
      <c r="D5" s="418" t="s">
        <v>541</v>
      </c>
      <c r="E5" s="418" t="s">
        <v>542</v>
      </c>
    </row>
    <row r="6" spans="1:5" ht="13.5" thickBot="1">
      <c r="A6" s="256"/>
      <c r="B6" s="426"/>
      <c r="C6" s="428"/>
      <c r="D6" s="419"/>
      <c r="E6" s="419"/>
    </row>
    <row r="7" spans="1:5" s="251" customFormat="1" ht="19.5" customHeight="1">
      <c r="A7" s="240" t="s">
        <v>3</v>
      </c>
      <c r="B7" s="255" t="s">
        <v>407</v>
      </c>
      <c r="C7" s="255"/>
      <c r="D7" s="254">
        <f>SUM(D8:D9)</f>
        <v>4750</v>
      </c>
      <c r="E7" s="254">
        <f>SUM(E8:E9)</f>
        <v>4750</v>
      </c>
    </row>
    <row r="8" spans="1:5" ht="19.5" customHeight="1">
      <c r="A8" s="242" t="s">
        <v>4</v>
      </c>
      <c r="B8" s="248">
        <v>1</v>
      </c>
      <c r="C8" s="253" t="s">
        <v>406</v>
      </c>
      <c r="D8" s="249">
        <v>4000</v>
      </c>
      <c r="E8" s="249">
        <v>4000</v>
      </c>
    </row>
    <row r="9" spans="1:5" ht="19.5" customHeight="1">
      <c r="A9" s="242" t="s">
        <v>5</v>
      </c>
      <c r="B9" s="248">
        <v>2</v>
      </c>
      <c r="C9" s="253" t="s">
        <v>405</v>
      </c>
      <c r="D9" s="249">
        <v>750</v>
      </c>
      <c r="E9" s="249">
        <v>750</v>
      </c>
    </row>
    <row r="10" spans="1:5" s="251" customFormat="1" ht="19.5" customHeight="1">
      <c r="A10" s="242" t="s">
        <v>6</v>
      </c>
      <c r="B10" s="421" t="s">
        <v>404</v>
      </c>
      <c r="C10" s="421"/>
      <c r="D10" s="252">
        <f>SUM(D11:D19)</f>
        <v>260936</v>
      </c>
      <c r="E10" s="252">
        <f>SUM(E11:E19)</f>
        <v>204068</v>
      </c>
    </row>
    <row r="11" spans="1:5" s="233" customFormat="1" ht="19.5" customHeight="1">
      <c r="A11" s="242" t="s">
        <v>7</v>
      </c>
      <c r="B11" s="248">
        <v>1</v>
      </c>
      <c r="C11" s="250" t="s">
        <v>403</v>
      </c>
      <c r="D11" s="249">
        <v>67385</v>
      </c>
      <c r="E11" s="249">
        <v>67385</v>
      </c>
    </row>
    <row r="12" spans="1:5" s="233" customFormat="1" ht="19.5" customHeight="1">
      <c r="A12" s="242" t="s">
        <v>8</v>
      </c>
      <c r="B12" s="248">
        <v>2</v>
      </c>
      <c r="C12" s="250" t="s">
        <v>402</v>
      </c>
      <c r="D12" s="249">
        <v>58500</v>
      </c>
      <c r="E12" s="249">
        <v>53500</v>
      </c>
    </row>
    <row r="13" spans="1:5" ht="19.5" customHeight="1">
      <c r="A13" s="242" t="s">
        <v>9</v>
      </c>
      <c r="B13" s="248">
        <v>3</v>
      </c>
      <c r="C13" s="247" t="s">
        <v>401</v>
      </c>
      <c r="D13" s="246">
        <v>1300</v>
      </c>
      <c r="E13" s="246">
        <v>1300</v>
      </c>
    </row>
    <row r="14" spans="1:5" ht="19.5" customHeight="1">
      <c r="A14" s="242" t="s">
        <v>10</v>
      </c>
      <c r="B14" s="248">
        <v>4</v>
      </c>
      <c r="C14" s="247" t="s">
        <v>400</v>
      </c>
      <c r="D14" s="246">
        <v>1883</v>
      </c>
      <c r="E14" s="246">
        <v>1883</v>
      </c>
    </row>
    <row r="15" spans="1:5" ht="39.75" customHeight="1">
      <c r="A15" s="242" t="s">
        <v>11</v>
      </c>
      <c r="B15" s="248">
        <v>5</v>
      </c>
      <c r="C15" s="247" t="s">
        <v>399</v>
      </c>
      <c r="D15" s="246">
        <v>2916</v>
      </c>
      <c r="E15" s="246">
        <v>0</v>
      </c>
    </row>
    <row r="16" spans="1:5" ht="19.5" customHeight="1">
      <c r="A16" s="242" t="s">
        <v>12</v>
      </c>
      <c r="B16" s="248">
        <v>6</v>
      </c>
      <c r="C16" s="247" t="s">
        <v>398</v>
      </c>
      <c r="D16" s="246">
        <v>2000</v>
      </c>
      <c r="E16" s="246">
        <v>0</v>
      </c>
    </row>
    <row r="17" spans="1:5" ht="19.5" customHeight="1">
      <c r="A17" s="242" t="s">
        <v>13</v>
      </c>
      <c r="B17" s="248">
        <v>7</v>
      </c>
      <c r="C17" s="247" t="s">
        <v>486</v>
      </c>
      <c r="D17" s="246">
        <v>2500</v>
      </c>
      <c r="E17" s="246">
        <v>0</v>
      </c>
    </row>
    <row r="18" spans="1:5" ht="19.5" customHeight="1">
      <c r="A18" s="242" t="s">
        <v>14</v>
      </c>
      <c r="B18" s="248">
        <v>8</v>
      </c>
      <c r="C18" s="247" t="s">
        <v>397</v>
      </c>
      <c r="D18" s="246">
        <v>18000</v>
      </c>
      <c r="E18" s="246">
        <v>0</v>
      </c>
    </row>
    <row r="19" spans="1:5" ht="19.5" customHeight="1">
      <c r="A19" s="242" t="s">
        <v>15</v>
      </c>
      <c r="B19" s="248">
        <v>9</v>
      </c>
      <c r="C19" s="247" t="s">
        <v>396</v>
      </c>
      <c r="D19" s="246">
        <v>106452</v>
      </c>
      <c r="E19" s="246">
        <v>80000</v>
      </c>
    </row>
    <row r="20" spans="1:5" ht="24.75" customHeight="1" thickBot="1">
      <c r="A20" s="242" t="s">
        <v>16</v>
      </c>
      <c r="B20" s="245"/>
      <c r="C20" s="244" t="s">
        <v>395</v>
      </c>
      <c r="D20" s="243">
        <f>SUM(D7,D10)</f>
        <v>265686</v>
      </c>
      <c r="E20" s="243">
        <f>SUM(E7,E10)</f>
        <v>208818</v>
      </c>
    </row>
    <row r="21" spans="1:5" ht="19.5" customHeight="1" thickBot="1">
      <c r="A21" s="319"/>
      <c r="B21" s="239"/>
      <c r="C21" s="239"/>
      <c r="D21" s="239"/>
      <c r="E21" s="239"/>
    </row>
    <row r="22" spans="1:5" ht="24.75" customHeight="1" thickBot="1">
      <c r="A22" s="242" t="s">
        <v>17</v>
      </c>
      <c r="B22" s="241"/>
      <c r="C22" s="236" t="s">
        <v>394</v>
      </c>
      <c r="D22" s="235">
        <v>10000</v>
      </c>
      <c r="E22" s="235">
        <v>28062</v>
      </c>
    </row>
    <row r="23" spans="1:5" ht="19.5" customHeight="1" thickBot="1">
      <c r="A23" s="319"/>
      <c r="B23" s="239"/>
      <c r="C23" s="239"/>
      <c r="D23" s="239"/>
      <c r="E23" s="239"/>
    </row>
    <row r="24" spans="1:5" ht="24.75" customHeight="1" thickBot="1">
      <c r="A24" s="238" t="s">
        <v>18</v>
      </c>
      <c r="B24" s="237"/>
      <c r="C24" s="236" t="s">
        <v>393</v>
      </c>
      <c r="D24" s="235">
        <f>D20+D22</f>
        <v>275686</v>
      </c>
      <c r="E24" s="235">
        <f>E20+E22</f>
        <v>236880</v>
      </c>
    </row>
    <row r="25" ht="12.75"/>
    <row r="26" spans="2:3" ht="24.75" customHeight="1">
      <c r="B26" s="422"/>
      <c r="C26" s="422"/>
    </row>
    <row r="27" spans="3:5" ht="12.75">
      <c r="C27" s="234"/>
      <c r="D27" s="232"/>
      <c r="E27" s="232"/>
    </row>
    <row r="28" spans="3:5" ht="12.75">
      <c r="C28" s="234"/>
      <c r="D28" s="232"/>
      <c r="E28" s="232"/>
    </row>
    <row r="29" spans="3:5" ht="12.75">
      <c r="C29" s="234"/>
      <c r="D29" s="232"/>
      <c r="E29" s="232"/>
    </row>
    <row r="30" spans="3:5" ht="12.75">
      <c r="C30" s="233"/>
      <c r="D30" s="232"/>
      <c r="E30" s="232"/>
    </row>
    <row r="31" spans="3:5" ht="12.75">
      <c r="C31" s="233"/>
      <c r="D31" s="232"/>
      <c r="E31" s="232"/>
    </row>
    <row r="32" spans="3:5" ht="12.75">
      <c r="C32" s="233"/>
      <c r="D32" s="232"/>
      <c r="E32" s="232"/>
    </row>
    <row r="33" spans="3:5" s="229" customFormat="1" ht="12.75">
      <c r="C33" s="233"/>
      <c r="D33" s="232"/>
      <c r="E33" s="232"/>
    </row>
    <row r="34" spans="3:5" s="229" customFormat="1" ht="12.75">
      <c r="C34" s="233"/>
      <c r="D34" s="232"/>
      <c r="E34" s="232"/>
    </row>
    <row r="35" spans="3:5" s="229" customFormat="1" ht="12.75">
      <c r="C35" s="233"/>
      <c r="D35" s="232"/>
      <c r="E35" s="232"/>
    </row>
    <row r="36" spans="4:5" s="229" customFormat="1" ht="12.75">
      <c r="D36" s="231"/>
      <c r="E36" s="231"/>
    </row>
    <row r="37" spans="4:5" s="229" customFormat="1" ht="12.75">
      <c r="D37" s="231"/>
      <c r="E37" s="231"/>
    </row>
    <row r="38" s="229" customFormat="1" ht="12.75"/>
    <row r="39" s="229" customFormat="1" ht="12.75"/>
    <row r="40" s="229" customFormat="1" ht="12.75"/>
  </sheetData>
  <sheetProtection/>
  <mergeCells count="8">
    <mergeCell ref="E5:E6"/>
    <mergeCell ref="A2:E2"/>
    <mergeCell ref="B10:C10"/>
    <mergeCell ref="B26:C26"/>
    <mergeCell ref="D5:D6"/>
    <mergeCell ref="B4:C4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7" r:id="rId1"/>
  <headerFooter alignWithMargins="0">
    <oddHeader>&amp;R&amp;"Arial,Normál"
9. melléklet
a 14/2012. (IV.26.) Önkormányzati rendelethez</oddHeader>
    <oddFooter>&amp;L&amp;D&amp;C&amp;P</oddFooter>
  </headerFooter>
  <rowBreaks count="1" manualBreakCount="1">
    <brk id="24" min="1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4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2"/>
      <c r="D1" s="309"/>
      <c r="E1" s="309" t="s">
        <v>566</v>
      </c>
    </row>
    <row r="2" spans="1:5" s="4" customFormat="1" ht="32.25" customHeight="1">
      <c r="A2" s="429" t="s">
        <v>362</v>
      </c>
      <c r="B2" s="430"/>
      <c r="C2" s="6" t="s">
        <v>510</v>
      </c>
      <c r="D2" s="146" t="s">
        <v>38</v>
      </c>
      <c r="E2" s="146" t="s">
        <v>38</v>
      </c>
    </row>
    <row r="3" spans="1:5" s="4" customFormat="1" ht="32.25" customHeight="1" thickBot="1">
      <c r="A3" s="433" t="s">
        <v>293</v>
      </c>
      <c r="B3" s="434"/>
      <c r="C3" s="8" t="s">
        <v>365</v>
      </c>
      <c r="D3" s="169" t="s">
        <v>366</v>
      </c>
      <c r="E3" s="169" t="s">
        <v>366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5" customFormat="1" ht="15.75" customHeight="1" thickBot="1">
      <c r="A8" s="14" t="s">
        <v>3</v>
      </c>
      <c r="B8" s="19"/>
      <c r="C8" s="20" t="s">
        <v>296</v>
      </c>
      <c r="D8" s="21">
        <v>2007540</v>
      </c>
      <c r="E8" s="21">
        <v>2007540</v>
      </c>
    </row>
    <row r="9" spans="1:5" s="22" customFormat="1" ht="32.25" thickBot="1">
      <c r="A9" s="14" t="s">
        <v>4</v>
      </c>
      <c r="B9" s="19"/>
      <c r="C9" s="20" t="s">
        <v>297</v>
      </c>
      <c r="D9" s="21">
        <f>SUM(D10:D15)</f>
        <v>1808915</v>
      </c>
      <c r="E9" s="21">
        <f>SUM(E10:E15)</f>
        <v>1808915</v>
      </c>
    </row>
    <row r="10" spans="1:5" ht="15.75" customHeight="1">
      <c r="A10" s="27"/>
      <c r="B10" s="24" t="s">
        <v>91</v>
      </c>
      <c r="C10" s="147" t="s">
        <v>42</v>
      </c>
      <c r="D10" s="29">
        <v>1743000</v>
      </c>
      <c r="E10" s="29">
        <v>1743000</v>
      </c>
    </row>
    <row r="11" spans="1:5" ht="15.75" customHeight="1">
      <c r="A11" s="27"/>
      <c r="B11" s="24" t="s">
        <v>92</v>
      </c>
      <c r="C11" s="147" t="s">
        <v>60</v>
      </c>
      <c r="D11" s="29">
        <v>0</v>
      </c>
      <c r="E11" s="29">
        <v>0</v>
      </c>
    </row>
    <row r="12" spans="1:5" ht="15.75" customHeight="1">
      <c r="A12" s="27"/>
      <c r="B12" s="24" t="s">
        <v>93</v>
      </c>
      <c r="C12" s="147" t="s">
        <v>43</v>
      </c>
      <c r="D12" s="29">
        <v>60415</v>
      </c>
      <c r="E12" s="29">
        <v>60415</v>
      </c>
    </row>
    <row r="13" spans="1:5" ht="15.75" customHeight="1">
      <c r="A13" s="27"/>
      <c r="B13" s="24" t="s">
        <v>94</v>
      </c>
      <c r="C13" s="147" t="s">
        <v>141</v>
      </c>
      <c r="D13" s="29">
        <v>5500</v>
      </c>
      <c r="E13" s="29">
        <v>5500</v>
      </c>
    </row>
    <row r="14" spans="1:5" ht="15.75" customHeight="1">
      <c r="A14" s="27"/>
      <c r="B14" s="24" t="s">
        <v>95</v>
      </c>
      <c r="C14" s="147" t="s">
        <v>291</v>
      </c>
      <c r="D14" s="29">
        <v>0</v>
      </c>
      <c r="E14" s="29">
        <v>0</v>
      </c>
    </row>
    <row r="15" spans="1:5" ht="15.75" customHeight="1" thickBot="1">
      <c r="A15" s="27"/>
      <c r="B15" s="24" t="s">
        <v>102</v>
      </c>
      <c r="C15" s="147" t="s">
        <v>143</v>
      </c>
      <c r="D15" s="29">
        <v>0</v>
      </c>
      <c r="E15" s="29">
        <v>0</v>
      </c>
    </row>
    <row r="16" spans="1:5" s="22" customFormat="1" ht="15.75" customHeight="1" thickBot="1">
      <c r="A16" s="14" t="s">
        <v>5</v>
      </c>
      <c r="B16" s="19"/>
      <c r="C16" s="20" t="s">
        <v>144</v>
      </c>
      <c r="D16" s="21">
        <f>SUM(D17:D24)</f>
        <v>198625</v>
      </c>
      <c r="E16" s="21">
        <f>SUM(E17:E24)</f>
        <v>198625</v>
      </c>
    </row>
    <row r="17" spans="1:5" s="22" customFormat="1" ht="15.75" customHeight="1">
      <c r="A17" s="23"/>
      <c r="B17" s="24" t="s">
        <v>63</v>
      </c>
      <c r="C17" s="25" t="s">
        <v>149</v>
      </c>
      <c r="D17" s="29">
        <v>0</v>
      </c>
      <c r="E17" s="29">
        <v>0</v>
      </c>
    </row>
    <row r="18" spans="1:5" s="22" customFormat="1" ht="15.75" customHeight="1">
      <c r="A18" s="27"/>
      <c r="B18" s="24" t="s">
        <v>64</v>
      </c>
      <c r="C18" s="28" t="s">
        <v>150</v>
      </c>
      <c r="D18" s="29">
        <v>16818</v>
      </c>
      <c r="E18" s="29">
        <v>16818</v>
      </c>
    </row>
    <row r="19" spans="1:5" s="22" customFormat="1" ht="15.75" customHeight="1">
      <c r="A19" s="27"/>
      <c r="B19" s="24" t="s">
        <v>65</v>
      </c>
      <c r="C19" s="28" t="s">
        <v>151</v>
      </c>
      <c r="D19" s="29">
        <v>77174</v>
      </c>
      <c r="E19" s="29">
        <v>77174</v>
      </c>
    </row>
    <row r="20" spans="1:5" s="22" customFormat="1" ht="15.75" customHeight="1">
      <c r="A20" s="27"/>
      <c r="B20" s="24" t="s">
        <v>66</v>
      </c>
      <c r="C20" s="28" t="s">
        <v>152</v>
      </c>
      <c r="D20" s="29">
        <v>0</v>
      </c>
      <c r="E20" s="29"/>
    </row>
    <row r="21" spans="1:5" s="22" customFormat="1" ht="15.75" customHeight="1">
      <c r="A21" s="27"/>
      <c r="B21" s="24" t="s">
        <v>145</v>
      </c>
      <c r="C21" s="30" t="s">
        <v>153</v>
      </c>
      <c r="D21" s="29">
        <v>0</v>
      </c>
      <c r="E21" s="29"/>
    </row>
    <row r="22" spans="1:5" s="22" customFormat="1" ht="15.75" customHeight="1">
      <c r="A22" s="31"/>
      <c r="B22" s="24" t="s">
        <v>146</v>
      </c>
      <c r="C22" s="28" t="s">
        <v>154</v>
      </c>
      <c r="D22" s="29">
        <v>99573</v>
      </c>
      <c r="E22" s="29">
        <v>99573</v>
      </c>
    </row>
    <row r="23" spans="1:5" ht="15.75" customHeight="1">
      <c r="A23" s="27"/>
      <c r="B23" s="24" t="s">
        <v>147</v>
      </c>
      <c r="C23" s="28" t="s">
        <v>155</v>
      </c>
      <c r="D23" s="29">
        <v>5000</v>
      </c>
      <c r="E23" s="29">
        <v>5000</v>
      </c>
    </row>
    <row r="24" spans="1:5" ht="15.75" customHeight="1" thickBot="1">
      <c r="A24" s="33"/>
      <c r="B24" s="34" t="s">
        <v>148</v>
      </c>
      <c r="C24" s="30" t="s">
        <v>156</v>
      </c>
      <c r="D24" s="29">
        <v>60</v>
      </c>
      <c r="E24" s="29">
        <v>60</v>
      </c>
    </row>
    <row r="25" spans="1:5" ht="15.75" customHeight="1" thickBot="1">
      <c r="A25" s="14" t="s">
        <v>6</v>
      </c>
      <c r="B25" s="148"/>
      <c r="C25" s="20" t="s">
        <v>159</v>
      </c>
      <c r="D25" s="38">
        <v>17300</v>
      </c>
      <c r="E25" s="38">
        <v>17300</v>
      </c>
    </row>
    <row r="26" spans="1:5" s="22" customFormat="1" ht="15.75" customHeight="1" thickBot="1">
      <c r="A26" s="14" t="s">
        <v>7</v>
      </c>
      <c r="B26" s="19"/>
      <c r="C26" s="20" t="s">
        <v>328</v>
      </c>
      <c r="D26" s="21">
        <f>SUM(D27:D34)</f>
        <v>628114</v>
      </c>
      <c r="E26" s="21">
        <f>SUM(E27:E34)</f>
        <v>628114</v>
      </c>
    </row>
    <row r="27" spans="1:5" ht="15.75" customHeight="1">
      <c r="A27" s="27"/>
      <c r="B27" s="24" t="s">
        <v>69</v>
      </c>
      <c r="C27" s="36" t="s">
        <v>165</v>
      </c>
      <c r="D27" s="29">
        <v>484507</v>
      </c>
      <c r="E27" s="29">
        <v>484507</v>
      </c>
    </row>
    <row r="28" spans="1:5" ht="15.75" customHeight="1">
      <c r="A28" s="27"/>
      <c r="B28" s="24" t="s">
        <v>70</v>
      </c>
      <c r="C28" s="28" t="s">
        <v>166</v>
      </c>
      <c r="D28" s="29">
        <v>143607</v>
      </c>
      <c r="E28" s="29">
        <v>143607</v>
      </c>
    </row>
    <row r="29" spans="1:5" ht="15.75" customHeight="1">
      <c r="A29" s="27"/>
      <c r="B29" s="24" t="s">
        <v>71</v>
      </c>
      <c r="C29" s="28" t="s">
        <v>167</v>
      </c>
      <c r="D29" s="29">
        <v>0</v>
      </c>
      <c r="E29" s="29">
        <v>0</v>
      </c>
    </row>
    <row r="30" spans="1:5" ht="15.75" customHeight="1">
      <c r="A30" s="27"/>
      <c r="B30" s="24" t="s">
        <v>160</v>
      </c>
      <c r="C30" s="28" t="s">
        <v>74</v>
      </c>
      <c r="D30" s="29">
        <v>0</v>
      </c>
      <c r="E30" s="29">
        <v>0</v>
      </c>
    </row>
    <row r="31" spans="1:5" ht="30">
      <c r="A31" s="27"/>
      <c r="B31" s="24" t="s">
        <v>161</v>
      </c>
      <c r="C31" s="28" t="s">
        <v>168</v>
      </c>
      <c r="D31" s="29">
        <v>0</v>
      </c>
      <c r="E31" s="29">
        <v>0</v>
      </c>
    </row>
    <row r="32" spans="1:5" ht="15.75" customHeight="1">
      <c r="A32" s="27"/>
      <c r="B32" s="24" t="s">
        <v>162</v>
      </c>
      <c r="C32" s="28" t="s">
        <v>169</v>
      </c>
      <c r="D32" s="29">
        <v>0</v>
      </c>
      <c r="E32" s="29">
        <v>0</v>
      </c>
    </row>
    <row r="33" spans="1:5" ht="15.75" customHeight="1">
      <c r="A33" s="27"/>
      <c r="B33" s="24" t="s">
        <v>163</v>
      </c>
      <c r="C33" s="28" t="s">
        <v>170</v>
      </c>
      <c r="D33" s="29">
        <v>0</v>
      </c>
      <c r="E33" s="29">
        <v>0</v>
      </c>
    </row>
    <row r="34" spans="1:5" ht="15.75" customHeight="1" thickBot="1">
      <c r="A34" s="33"/>
      <c r="B34" s="34" t="s">
        <v>164</v>
      </c>
      <c r="C34" s="149" t="s">
        <v>298</v>
      </c>
      <c r="D34" s="29">
        <v>0</v>
      </c>
      <c r="E34" s="29">
        <v>0</v>
      </c>
    </row>
    <row r="35" spans="1:5" ht="15.75" customHeight="1" thickBot="1">
      <c r="A35" s="14" t="s">
        <v>8</v>
      </c>
      <c r="B35" s="37"/>
      <c r="C35" s="37" t="s">
        <v>299</v>
      </c>
      <c r="D35" s="21">
        <f>SUM(D36,D42)</f>
        <v>629281</v>
      </c>
      <c r="E35" s="21">
        <f>SUM(E36,E42)</f>
        <v>636031</v>
      </c>
    </row>
    <row r="36" spans="1:5" ht="15.75" customHeight="1">
      <c r="A36" s="23"/>
      <c r="B36" s="41" t="s">
        <v>72</v>
      </c>
      <c r="C36" s="150" t="s">
        <v>174</v>
      </c>
      <c r="D36" s="345">
        <f>SUM(D37:D41)</f>
        <v>94390</v>
      </c>
      <c r="E36" s="345">
        <f>SUM(E37:E41)</f>
        <v>101140</v>
      </c>
    </row>
    <row r="37" spans="1:5" ht="15.75" customHeight="1">
      <c r="A37" s="27"/>
      <c r="B37" s="62" t="s">
        <v>75</v>
      </c>
      <c r="C37" s="151" t="s">
        <v>175</v>
      </c>
      <c r="D37" s="29">
        <v>0</v>
      </c>
      <c r="E37" s="29">
        <v>6750</v>
      </c>
    </row>
    <row r="38" spans="1:5" ht="15.75" customHeight="1">
      <c r="A38" s="27"/>
      <c r="B38" s="62" t="s">
        <v>76</v>
      </c>
      <c r="C38" s="151" t="s">
        <v>176</v>
      </c>
      <c r="D38" s="29">
        <v>4754</v>
      </c>
      <c r="E38" s="29">
        <v>4754</v>
      </c>
    </row>
    <row r="39" spans="1:5" ht="30">
      <c r="A39" s="27"/>
      <c r="B39" s="62" t="s">
        <v>77</v>
      </c>
      <c r="C39" s="151" t="s">
        <v>300</v>
      </c>
      <c r="D39" s="29">
        <v>31241</v>
      </c>
      <c r="E39" s="29">
        <v>31241</v>
      </c>
    </row>
    <row r="40" spans="1:5" ht="15.75" customHeight="1">
      <c r="A40" s="27"/>
      <c r="B40" s="62" t="s">
        <v>78</v>
      </c>
      <c r="C40" s="151" t="s">
        <v>45</v>
      </c>
      <c r="D40" s="29">
        <v>25023</v>
      </c>
      <c r="E40" s="29">
        <v>25023</v>
      </c>
    </row>
    <row r="41" spans="1:5" ht="15.75" customHeight="1">
      <c r="A41" s="27"/>
      <c r="B41" s="62" t="s">
        <v>172</v>
      </c>
      <c r="C41" s="151" t="s">
        <v>178</v>
      </c>
      <c r="D41" s="29">
        <v>33372</v>
      </c>
      <c r="E41" s="29">
        <v>33372</v>
      </c>
    </row>
    <row r="42" spans="1:5" ht="30">
      <c r="A42" s="27"/>
      <c r="B42" s="62" t="s">
        <v>73</v>
      </c>
      <c r="C42" s="152" t="s">
        <v>179</v>
      </c>
      <c r="D42" s="344">
        <f>SUM(D43:D47)</f>
        <v>534891</v>
      </c>
      <c r="E42" s="344">
        <f>SUM(E43:E47)</f>
        <v>534891</v>
      </c>
    </row>
    <row r="43" spans="1:5" ht="15.75" customHeight="1">
      <c r="A43" s="27"/>
      <c r="B43" s="62" t="s">
        <v>81</v>
      </c>
      <c r="C43" s="151" t="s">
        <v>175</v>
      </c>
      <c r="D43" s="29">
        <v>0</v>
      </c>
      <c r="E43" s="29">
        <v>0</v>
      </c>
    </row>
    <row r="44" spans="1:5" ht="15.75" customHeight="1">
      <c r="A44" s="27"/>
      <c r="B44" s="62" t="s">
        <v>82</v>
      </c>
      <c r="C44" s="151" t="s">
        <v>176</v>
      </c>
      <c r="D44" s="29">
        <v>0</v>
      </c>
      <c r="E44" s="29">
        <v>0</v>
      </c>
    </row>
    <row r="45" spans="1:5" ht="30">
      <c r="A45" s="27"/>
      <c r="B45" s="62" t="s">
        <v>83</v>
      </c>
      <c r="C45" s="151" t="s">
        <v>177</v>
      </c>
      <c r="D45" s="29">
        <v>0</v>
      </c>
      <c r="E45" s="29">
        <v>0</v>
      </c>
    </row>
    <row r="46" spans="1:5" ht="15.75" customHeight="1">
      <c r="A46" s="27"/>
      <c r="B46" s="62" t="s">
        <v>84</v>
      </c>
      <c r="C46" s="151" t="s">
        <v>45</v>
      </c>
      <c r="D46" s="29">
        <v>534891</v>
      </c>
      <c r="E46" s="29">
        <v>534891</v>
      </c>
    </row>
    <row r="47" spans="1:5" ht="15.75" customHeight="1" thickBot="1">
      <c r="A47" s="43"/>
      <c r="B47" s="44" t="s">
        <v>173</v>
      </c>
      <c r="C47" s="153" t="s">
        <v>327</v>
      </c>
      <c r="D47" s="29">
        <v>0</v>
      </c>
      <c r="E47" s="29">
        <v>0</v>
      </c>
    </row>
    <row r="48" spans="1:5" s="22" customFormat="1" ht="15.75" customHeight="1" thickBot="1">
      <c r="A48" s="14" t="s">
        <v>9</v>
      </c>
      <c r="B48" s="19"/>
      <c r="C48" s="37" t="s">
        <v>301</v>
      </c>
      <c r="D48" s="21">
        <f>SUM(D49:D51)</f>
        <v>380</v>
      </c>
      <c r="E48" s="21">
        <f>SUM(E49:E51)</f>
        <v>380</v>
      </c>
    </row>
    <row r="49" spans="1:5" ht="30">
      <c r="A49" s="27"/>
      <c r="B49" s="62" t="s">
        <v>79</v>
      </c>
      <c r="C49" s="36" t="s">
        <v>182</v>
      </c>
      <c r="D49" s="29">
        <v>50</v>
      </c>
      <c r="E49" s="29">
        <v>50</v>
      </c>
    </row>
    <row r="50" spans="1:5" ht="30">
      <c r="A50" s="27"/>
      <c r="B50" s="62" t="s">
        <v>80</v>
      </c>
      <c r="C50" s="28" t="s">
        <v>183</v>
      </c>
      <c r="D50" s="29">
        <v>0</v>
      </c>
      <c r="E50" s="29">
        <v>0</v>
      </c>
    </row>
    <row r="51" spans="1:5" ht="15.75" customHeight="1" thickBot="1">
      <c r="A51" s="27"/>
      <c r="B51" s="62" t="s">
        <v>181</v>
      </c>
      <c r="C51" s="154" t="s">
        <v>126</v>
      </c>
      <c r="D51" s="29">
        <v>330</v>
      </c>
      <c r="E51" s="29">
        <v>330</v>
      </c>
    </row>
    <row r="52" spans="1:5" ht="15.75" customHeight="1" thickBot="1">
      <c r="A52" s="14" t="s">
        <v>10</v>
      </c>
      <c r="B52" s="19"/>
      <c r="C52" s="37" t="s">
        <v>302</v>
      </c>
      <c r="D52" s="21">
        <f>SUM(D53:D54)</f>
        <v>0</v>
      </c>
      <c r="E52" s="21">
        <f>SUM(E53:E54)</f>
        <v>0</v>
      </c>
    </row>
    <row r="53" spans="1:5" ht="15.75" customHeight="1">
      <c r="A53" s="59"/>
      <c r="B53" s="62" t="s">
        <v>184</v>
      </c>
      <c r="C53" s="28" t="s">
        <v>117</v>
      </c>
      <c r="D53" s="29">
        <v>0</v>
      </c>
      <c r="E53" s="29">
        <v>0</v>
      </c>
    </row>
    <row r="54" spans="1:5" ht="30.75" thickBot="1">
      <c r="A54" s="27"/>
      <c r="B54" s="62" t="s">
        <v>185</v>
      </c>
      <c r="C54" s="28" t="s">
        <v>118</v>
      </c>
      <c r="D54" s="35">
        <v>0</v>
      </c>
      <c r="E54" s="35">
        <v>0</v>
      </c>
    </row>
    <row r="55" spans="1:5" ht="32.25" thickBot="1">
      <c r="A55" s="14" t="s">
        <v>11</v>
      </c>
      <c r="B55" s="63"/>
      <c r="C55" s="155" t="s">
        <v>303</v>
      </c>
      <c r="D55" s="38">
        <v>2633</v>
      </c>
      <c r="E55" s="38">
        <v>2633</v>
      </c>
    </row>
    <row r="56" spans="1:5" s="22" customFormat="1" ht="30.75" thickBot="1">
      <c r="A56" s="14" t="s">
        <v>12</v>
      </c>
      <c r="B56" s="19"/>
      <c r="C56" s="225" t="s">
        <v>304</v>
      </c>
      <c r="D56" s="226">
        <f>+D9+D16+D25+D26+D35+D48+D52+D55</f>
        <v>3285248</v>
      </c>
      <c r="E56" s="226">
        <f>+E9+E16+E25+E26+E35+E48+E52+E55</f>
        <v>3291998</v>
      </c>
    </row>
    <row r="57" spans="1:5" s="22" customFormat="1" ht="32.25" thickBot="1">
      <c r="A57" s="14" t="s">
        <v>13</v>
      </c>
      <c r="B57" s="39"/>
      <c r="C57" s="37" t="s">
        <v>305</v>
      </c>
      <c r="D57" s="40">
        <f>+D58+D59</f>
        <v>320270</v>
      </c>
      <c r="E57" s="40">
        <f>+E58+E59</f>
        <v>345461</v>
      </c>
    </row>
    <row r="58" spans="1:5" s="22" customFormat="1" ht="30">
      <c r="A58" s="23"/>
      <c r="B58" s="41" t="s">
        <v>121</v>
      </c>
      <c r="C58" s="25" t="s">
        <v>189</v>
      </c>
      <c r="D58" s="29">
        <v>136218</v>
      </c>
      <c r="E58" s="29">
        <v>161409</v>
      </c>
    </row>
    <row r="59" spans="1:5" s="22" customFormat="1" ht="30.75" thickBot="1">
      <c r="A59" s="43"/>
      <c r="B59" s="44" t="s">
        <v>122</v>
      </c>
      <c r="C59" s="45" t="s">
        <v>190</v>
      </c>
      <c r="D59" s="29">
        <v>184052</v>
      </c>
      <c r="E59" s="29">
        <v>184052</v>
      </c>
    </row>
    <row r="60" spans="1:5" ht="32.25" thickBot="1">
      <c r="A60" s="47" t="s">
        <v>14</v>
      </c>
      <c r="B60" s="48"/>
      <c r="C60" s="37" t="s">
        <v>306</v>
      </c>
      <c r="D60" s="21">
        <f>+D61+D62</f>
        <v>406997</v>
      </c>
      <c r="E60" s="21">
        <f>+E61+E62</f>
        <v>406997</v>
      </c>
    </row>
    <row r="61" spans="1:5" ht="15.75">
      <c r="A61" s="156"/>
      <c r="B61" s="157" t="s">
        <v>192</v>
      </c>
      <c r="C61" s="147" t="s">
        <v>307</v>
      </c>
      <c r="D61" s="29">
        <v>0</v>
      </c>
      <c r="E61" s="29">
        <v>0</v>
      </c>
    </row>
    <row r="62" spans="1:5" ht="15.75" customHeight="1" thickBot="1">
      <c r="A62" s="158"/>
      <c r="B62" s="159" t="s">
        <v>198</v>
      </c>
      <c r="C62" s="160" t="s">
        <v>308</v>
      </c>
      <c r="D62" s="29">
        <v>406997</v>
      </c>
      <c r="E62" s="29">
        <v>406997</v>
      </c>
    </row>
    <row r="63" spans="1:5" ht="15.75" customHeight="1" thickBot="1">
      <c r="A63" s="47" t="s">
        <v>15</v>
      </c>
      <c r="B63" s="49"/>
      <c r="C63" s="50" t="s">
        <v>329</v>
      </c>
      <c r="D63" s="40">
        <f>+D56+D57+D60</f>
        <v>4012515</v>
      </c>
      <c r="E63" s="40">
        <f>+E56+E57+E60</f>
        <v>4044456</v>
      </c>
    </row>
    <row r="64" spans="1:5" ht="15" customHeight="1" thickBot="1">
      <c r="A64" s="51"/>
      <c r="B64" s="51"/>
      <c r="C64" s="52"/>
      <c r="D64" s="53"/>
      <c r="E64" s="53"/>
    </row>
    <row r="65" spans="1:5" s="5" customFormat="1" ht="15.75" customHeight="1" thickBot="1">
      <c r="A65" s="12"/>
      <c r="B65" s="56"/>
      <c r="C65" s="56" t="s">
        <v>46</v>
      </c>
      <c r="D65" s="57"/>
      <c r="E65" s="57"/>
    </row>
    <row r="66" spans="1:5" s="22" customFormat="1" ht="15.75" customHeight="1" thickBot="1">
      <c r="A66" s="14" t="s">
        <v>3</v>
      </c>
      <c r="B66" s="37"/>
      <c r="C66" s="58" t="s">
        <v>347</v>
      </c>
      <c r="D66" s="21">
        <f>SUM(D67:D71)</f>
        <v>952730</v>
      </c>
      <c r="E66" s="21">
        <f>SUM(E67:E71)</f>
        <v>954539</v>
      </c>
    </row>
    <row r="67" spans="1:5" ht="15.75" customHeight="1">
      <c r="A67" s="59"/>
      <c r="B67" s="60" t="s">
        <v>85</v>
      </c>
      <c r="C67" s="36" t="s">
        <v>34</v>
      </c>
      <c r="D67" s="29">
        <v>15000</v>
      </c>
      <c r="E67" s="29">
        <v>15000</v>
      </c>
    </row>
    <row r="68" spans="1:5" ht="30">
      <c r="A68" s="27"/>
      <c r="B68" s="62" t="s">
        <v>86</v>
      </c>
      <c r="C68" s="28" t="s">
        <v>219</v>
      </c>
      <c r="D68" s="29">
        <v>100</v>
      </c>
      <c r="E68" s="29">
        <v>100</v>
      </c>
    </row>
    <row r="69" spans="1:5" ht="15.75" customHeight="1">
      <c r="A69" s="27"/>
      <c r="B69" s="62" t="s">
        <v>87</v>
      </c>
      <c r="C69" s="28" t="s">
        <v>116</v>
      </c>
      <c r="D69" s="29">
        <v>447770</v>
      </c>
      <c r="E69" s="29">
        <v>449084</v>
      </c>
    </row>
    <row r="70" spans="1:5" ht="15.75" customHeight="1">
      <c r="A70" s="27"/>
      <c r="B70" s="62" t="s">
        <v>88</v>
      </c>
      <c r="C70" s="28" t="s">
        <v>220</v>
      </c>
      <c r="D70" s="29">
        <v>0</v>
      </c>
      <c r="E70" s="29"/>
    </row>
    <row r="71" spans="1:5" ht="15.75" customHeight="1">
      <c r="A71" s="27"/>
      <c r="B71" s="62" t="s">
        <v>97</v>
      </c>
      <c r="C71" s="28" t="s">
        <v>221</v>
      </c>
      <c r="D71" s="29">
        <f>SUM(D72:D79)</f>
        <v>489860</v>
      </c>
      <c r="E71" s="29">
        <f>SUM(E72:E79)</f>
        <v>490355</v>
      </c>
    </row>
    <row r="72" spans="1:5" ht="15.75" customHeight="1">
      <c r="A72" s="27"/>
      <c r="B72" s="62" t="s">
        <v>89</v>
      </c>
      <c r="C72" s="28" t="s">
        <v>268</v>
      </c>
      <c r="D72" s="29">
        <v>0</v>
      </c>
      <c r="E72" s="29">
        <v>0</v>
      </c>
    </row>
    <row r="73" spans="1:5" ht="15.75" customHeight="1">
      <c r="A73" s="27"/>
      <c r="B73" s="62" t="s">
        <v>90</v>
      </c>
      <c r="C73" s="161" t="s">
        <v>269</v>
      </c>
      <c r="D73" s="29">
        <v>147090</v>
      </c>
      <c r="E73" s="29">
        <v>147090</v>
      </c>
    </row>
    <row r="74" spans="1:5" ht="15.75">
      <c r="A74" s="27"/>
      <c r="B74" s="62" t="s">
        <v>98</v>
      </c>
      <c r="C74" s="161" t="s">
        <v>270</v>
      </c>
      <c r="D74" s="29">
        <v>50443</v>
      </c>
      <c r="E74" s="29">
        <v>50791</v>
      </c>
    </row>
    <row r="75" spans="1:5" ht="30">
      <c r="A75" s="27"/>
      <c r="B75" s="62" t="s">
        <v>99</v>
      </c>
      <c r="C75" s="162" t="s">
        <v>271</v>
      </c>
      <c r="D75" s="29">
        <v>129032</v>
      </c>
      <c r="E75" s="29">
        <v>129179</v>
      </c>
    </row>
    <row r="76" spans="1:5" ht="15.75">
      <c r="A76" s="27"/>
      <c r="B76" s="62" t="s">
        <v>100</v>
      </c>
      <c r="C76" s="162" t="s">
        <v>272</v>
      </c>
      <c r="D76" s="29">
        <v>163295</v>
      </c>
      <c r="E76" s="29">
        <v>163295</v>
      </c>
    </row>
    <row r="77" spans="1:5" ht="30">
      <c r="A77" s="27"/>
      <c r="B77" s="62" t="s">
        <v>101</v>
      </c>
      <c r="C77" s="162" t="s">
        <v>273</v>
      </c>
      <c r="D77" s="29">
        <v>0</v>
      </c>
      <c r="E77" s="29">
        <v>0</v>
      </c>
    </row>
    <row r="78" spans="1:5" ht="15.75" customHeight="1">
      <c r="A78" s="27"/>
      <c r="B78" s="62" t="s">
        <v>103</v>
      </c>
      <c r="C78" s="162" t="s">
        <v>274</v>
      </c>
      <c r="D78" s="29">
        <v>0</v>
      </c>
      <c r="E78" s="29">
        <v>0</v>
      </c>
    </row>
    <row r="79" spans="1:5" ht="15.75" customHeight="1" thickBot="1">
      <c r="A79" s="33"/>
      <c r="B79" s="159" t="s">
        <v>222</v>
      </c>
      <c r="C79" s="163" t="s">
        <v>275</v>
      </c>
      <c r="D79" s="29">
        <v>0</v>
      </c>
      <c r="E79" s="29">
        <v>0</v>
      </c>
    </row>
    <row r="80" spans="1:5" ht="15.75" customHeight="1" thickBot="1">
      <c r="A80" s="14" t="s">
        <v>4</v>
      </c>
      <c r="B80" s="37"/>
      <c r="C80" s="58" t="s">
        <v>360</v>
      </c>
      <c r="D80" s="21">
        <f>SUM(D81:D87)</f>
        <v>946638</v>
      </c>
      <c r="E80" s="21">
        <f>SUM(E81:E87)</f>
        <v>1006006</v>
      </c>
    </row>
    <row r="81" spans="1:5" s="22" customFormat="1" ht="15.75" customHeight="1">
      <c r="A81" s="59"/>
      <c r="B81" s="60" t="s">
        <v>91</v>
      </c>
      <c r="C81" s="36" t="s">
        <v>223</v>
      </c>
      <c r="D81" s="29">
        <v>11171</v>
      </c>
      <c r="E81" s="29">
        <v>11171</v>
      </c>
    </row>
    <row r="82" spans="1:5" ht="15.75" customHeight="1">
      <c r="A82" s="27"/>
      <c r="B82" s="62" t="s">
        <v>92</v>
      </c>
      <c r="C82" s="28" t="s">
        <v>224</v>
      </c>
      <c r="D82" s="29">
        <v>29923</v>
      </c>
      <c r="E82" s="29">
        <v>47923</v>
      </c>
    </row>
    <row r="83" spans="1:5" ht="15.75" customHeight="1">
      <c r="A83" s="27"/>
      <c r="B83" s="62" t="s">
        <v>93</v>
      </c>
      <c r="C83" s="28" t="s">
        <v>225</v>
      </c>
      <c r="D83" s="29">
        <v>0</v>
      </c>
      <c r="E83" s="29"/>
    </row>
    <row r="84" spans="1:5" ht="15.75" customHeight="1">
      <c r="A84" s="27"/>
      <c r="B84" s="62" t="s">
        <v>94</v>
      </c>
      <c r="C84" s="28" t="s">
        <v>226</v>
      </c>
      <c r="D84" s="29">
        <v>0</v>
      </c>
      <c r="E84" s="29"/>
    </row>
    <row r="85" spans="1:5" ht="30">
      <c r="A85" s="27"/>
      <c r="B85" s="62" t="s">
        <v>95</v>
      </c>
      <c r="C85" s="28" t="s">
        <v>231</v>
      </c>
      <c r="D85" s="29">
        <v>879027</v>
      </c>
      <c r="E85" s="29">
        <v>905479</v>
      </c>
    </row>
    <row r="86" spans="1:5" ht="30">
      <c r="A86" s="27"/>
      <c r="B86" s="62" t="s">
        <v>102</v>
      </c>
      <c r="C86" s="28" t="s">
        <v>323</v>
      </c>
      <c r="D86" s="29">
        <v>0</v>
      </c>
      <c r="E86" s="29">
        <v>9500</v>
      </c>
    </row>
    <row r="87" spans="1:5" ht="15.75" customHeight="1">
      <c r="A87" s="27"/>
      <c r="B87" s="62" t="s">
        <v>107</v>
      </c>
      <c r="C87" s="28" t="s">
        <v>233</v>
      </c>
      <c r="D87" s="29">
        <f>SUM(D88:D91)</f>
        <v>26517</v>
      </c>
      <c r="E87" s="29">
        <f>SUM(E88:E91)</f>
        <v>31933</v>
      </c>
    </row>
    <row r="88" spans="1:5" s="22" customFormat="1" ht="15.75" customHeight="1">
      <c r="A88" s="27"/>
      <c r="B88" s="62" t="s">
        <v>227</v>
      </c>
      <c r="C88" s="28" t="s">
        <v>264</v>
      </c>
      <c r="D88" s="29">
        <v>0</v>
      </c>
      <c r="E88" s="29">
        <v>0</v>
      </c>
    </row>
    <row r="89" spans="1:13" ht="30">
      <c r="A89" s="27"/>
      <c r="B89" s="62" t="s">
        <v>228</v>
      </c>
      <c r="C89" s="170" t="s">
        <v>265</v>
      </c>
      <c r="D89" s="29">
        <v>25517</v>
      </c>
      <c r="E89" s="29">
        <v>28433</v>
      </c>
      <c r="M89" s="164"/>
    </row>
    <row r="90" spans="1:5" ht="15.75" customHeight="1">
      <c r="A90" s="27"/>
      <c r="B90" s="62" t="s">
        <v>229</v>
      </c>
      <c r="C90" s="161" t="s">
        <v>266</v>
      </c>
      <c r="D90" s="29">
        <v>0</v>
      </c>
      <c r="E90" s="29">
        <v>2500</v>
      </c>
    </row>
    <row r="91" spans="1:5" ht="15.75" customHeight="1" thickBot="1">
      <c r="A91" s="33"/>
      <c r="B91" s="159" t="s">
        <v>230</v>
      </c>
      <c r="C91" s="165" t="s">
        <v>267</v>
      </c>
      <c r="D91" s="35">
        <v>1000</v>
      </c>
      <c r="E91" s="35">
        <v>1000</v>
      </c>
    </row>
    <row r="92" spans="1:5" ht="16.5" thickBot="1">
      <c r="A92" s="14" t="s">
        <v>5</v>
      </c>
      <c r="B92" s="37"/>
      <c r="C92" s="58" t="s">
        <v>234</v>
      </c>
      <c r="D92" s="38">
        <v>3600</v>
      </c>
      <c r="E92" s="38">
        <v>3600</v>
      </c>
    </row>
    <row r="93" spans="1:5" s="22" customFormat="1" ht="15.75" customHeight="1" thickBot="1">
      <c r="A93" s="14" t="s">
        <v>6</v>
      </c>
      <c r="B93" s="37"/>
      <c r="C93" s="58" t="s">
        <v>361</v>
      </c>
      <c r="D93" s="21">
        <f>+D94+D95</f>
        <v>275686</v>
      </c>
      <c r="E93" s="21">
        <f>+E94+E95</f>
        <v>236880</v>
      </c>
    </row>
    <row r="94" spans="1:5" s="22" customFormat="1" ht="15.75" customHeight="1">
      <c r="A94" s="59"/>
      <c r="B94" s="60" t="s">
        <v>67</v>
      </c>
      <c r="C94" s="36" t="s">
        <v>48</v>
      </c>
      <c r="D94" s="29">
        <v>10000</v>
      </c>
      <c r="E94" s="29">
        <v>30562</v>
      </c>
    </row>
    <row r="95" spans="1:5" s="22" customFormat="1" ht="15.75" customHeight="1" thickBot="1">
      <c r="A95" s="33"/>
      <c r="B95" s="159" t="s">
        <v>68</v>
      </c>
      <c r="C95" s="149" t="s">
        <v>49</v>
      </c>
      <c r="D95" s="29">
        <v>265686</v>
      </c>
      <c r="E95" s="29">
        <v>206318</v>
      </c>
    </row>
    <row r="96" spans="1:5" s="22" customFormat="1" ht="16.5" thickBot="1">
      <c r="A96" s="14" t="s">
        <v>7</v>
      </c>
      <c r="B96" s="166"/>
      <c r="C96" s="58" t="s">
        <v>331</v>
      </c>
      <c r="D96" s="38"/>
      <c r="E96" s="38"/>
    </row>
    <row r="97" spans="1:5" s="22" customFormat="1" ht="30.75" thickBot="1">
      <c r="A97" s="14" t="s">
        <v>8</v>
      </c>
      <c r="B97" s="37"/>
      <c r="C97" s="167" t="s">
        <v>332</v>
      </c>
      <c r="D97" s="168">
        <f>+D66+D80+D92+D93+D96</f>
        <v>2178654</v>
      </c>
      <c r="E97" s="168">
        <f>+E66+E80+E92+E93+E96</f>
        <v>2201025</v>
      </c>
    </row>
    <row r="98" spans="1:5" s="22" customFormat="1" ht="32.25" thickBot="1">
      <c r="A98" s="14" t="s">
        <v>9</v>
      </c>
      <c r="B98" s="37"/>
      <c r="C98" s="58" t="s">
        <v>333</v>
      </c>
      <c r="D98" s="21">
        <f>+D99+D100</f>
        <v>338313</v>
      </c>
      <c r="E98" s="21">
        <f>+E99+E100</f>
        <v>338313</v>
      </c>
    </row>
    <row r="99" spans="1:5" ht="15.75" customHeight="1">
      <c r="A99" s="59"/>
      <c r="B99" s="62" t="s">
        <v>330</v>
      </c>
      <c r="C99" s="36" t="s">
        <v>309</v>
      </c>
      <c r="D99" s="29">
        <v>255290</v>
      </c>
      <c r="E99" s="29">
        <v>255290</v>
      </c>
    </row>
    <row r="100" spans="1:5" ht="15.75" customHeight="1" thickBot="1">
      <c r="A100" s="33"/>
      <c r="B100" s="159" t="s">
        <v>80</v>
      </c>
      <c r="C100" s="149" t="s">
        <v>310</v>
      </c>
      <c r="D100" s="29">
        <v>83023</v>
      </c>
      <c r="E100" s="29">
        <v>83023</v>
      </c>
    </row>
    <row r="101" spans="1:5" ht="15.75" customHeight="1" thickBot="1">
      <c r="A101" s="14" t="s">
        <v>10</v>
      </c>
      <c r="B101" s="63"/>
      <c r="C101" s="20" t="s">
        <v>334</v>
      </c>
      <c r="D101" s="21">
        <f>+D97+D98</f>
        <v>2516967</v>
      </c>
      <c r="E101" s="21">
        <f>+E97+E98</f>
        <v>2539338</v>
      </c>
    </row>
    <row r="102" spans="1:5" ht="15.75" customHeight="1" thickBot="1">
      <c r="A102" s="54"/>
      <c r="B102" s="55"/>
      <c r="C102" s="55"/>
      <c r="D102" s="55"/>
      <c r="E102" s="55"/>
    </row>
    <row r="103" spans="1:5" ht="15.75" customHeight="1" thickBot="1">
      <c r="A103" s="64" t="s">
        <v>311</v>
      </c>
      <c r="B103" s="65"/>
      <c r="C103" s="66"/>
      <c r="D103" s="67"/>
      <c r="E103" s="67"/>
    </row>
    <row r="104" spans="1:5" ht="15.75" customHeight="1" thickBot="1">
      <c r="A104" s="64" t="s">
        <v>312</v>
      </c>
      <c r="B104" s="65"/>
      <c r="C104" s="66"/>
      <c r="D104" s="67">
        <v>120</v>
      </c>
      <c r="E104" s="67">
        <v>120</v>
      </c>
    </row>
  </sheetData>
  <sheetProtection formatCells="0"/>
  <mergeCells count="4">
    <mergeCell ref="A2:B2"/>
    <mergeCell ref="A6:B6"/>
    <mergeCell ref="A3:B3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59" r:id="rId1"/>
  <headerFooter alignWithMargins="0">
    <oddHeader xml:space="preserve">&amp;R&amp;"Times New Roman CE,Félkövér dőlt"&amp;11 </oddHeader>
    <oddFooter>&amp;L&amp;D&amp;C&amp;P</oddFooter>
  </headerFooter>
  <rowBreaks count="1" manualBreakCount="1">
    <brk id="5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D1" s="309"/>
      <c r="E1" s="309" t="s">
        <v>567</v>
      </c>
    </row>
    <row r="2" spans="1:5" s="4" customFormat="1" ht="45" customHeight="1">
      <c r="A2" s="429" t="s">
        <v>294</v>
      </c>
      <c r="B2" s="430"/>
      <c r="C2" s="6" t="s">
        <v>528</v>
      </c>
      <c r="D2" s="7" t="s">
        <v>50</v>
      </c>
      <c r="E2" s="7" t="s">
        <v>50</v>
      </c>
    </row>
    <row r="3" spans="1:5" s="4" customFormat="1" ht="32.25" customHeight="1" thickBot="1">
      <c r="A3" s="433" t="s">
        <v>293</v>
      </c>
      <c r="B3" s="434"/>
      <c r="C3" s="8" t="s">
        <v>326</v>
      </c>
      <c r="D3" s="9" t="s">
        <v>335</v>
      </c>
      <c r="E3" s="9" t="s">
        <v>335</v>
      </c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898</v>
      </c>
      <c r="E8" s="21">
        <f>SUM(E9:E16)</f>
        <v>898</v>
      </c>
    </row>
    <row r="9" spans="1:5" s="22" customFormat="1" ht="15.75" customHeight="1">
      <c r="A9" s="23"/>
      <c r="B9" s="24" t="s">
        <v>85</v>
      </c>
      <c r="C9" s="25" t="s">
        <v>149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150</v>
      </c>
      <c r="D10" s="29">
        <v>365</v>
      </c>
      <c r="E10" s="29">
        <v>365</v>
      </c>
    </row>
    <row r="11" spans="1:5" s="22" customFormat="1" ht="15.75" customHeight="1">
      <c r="A11" s="27"/>
      <c r="B11" s="24" t="s">
        <v>87</v>
      </c>
      <c r="C11" s="28" t="s">
        <v>151</v>
      </c>
      <c r="D11" s="29">
        <v>236</v>
      </c>
      <c r="E11" s="29">
        <v>236</v>
      </c>
    </row>
    <row r="12" spans="1:5" s="22" customFormat="1" ht="15.75" customHeight="1">
      <c r="A12" s="27"/>
      <c r="B12" s="24" t="s">
        <v>88</v>
      </c>
      <c r="C12" s="28" t="s">
        <v>152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153</v>
      </c>
      <c r="D13" s="29">
        <v>0</v>
      </c>
      <c r="E13" s="29"/>
    </row>
    <row r="14" spans="1:5" s="22" customFormat="1" ht="15.75" customHeight="1">
      <c r="A14" s="31"/>
      <c r="B14" s="24" t="s">
        <v>89</v>
      </c>
      <c r="C14" s="28" t="s">
        <v>154</v>
      </c>
      <c r="D14" s="32">
        <v>297</v>
      </c>
      <c r="E14" s="32">
        <v>297</v>
      </c>
    </row>
    <row r="15" spans="1:5" ht="15.75" customHeight="1">
      <c r="A15" s="27"/>
      <c r="B15" s="24" t="s">
        <v>90</v>
      </c>
      <c r="C15" s="28" t="s">
        <v>314</v>
      </c>
      <c r="D15" s="29">
        <v>0</v>
      </c>
      <c r="E15" s="29">
        <v>0</v>
      </c>
    </row>
    <row r="16" spans="1:5" ht="15.75" customHeight="1" thickBot="1">
      <c r="A16" s="33"/>
      <c r="B16" s="34" t="s">
        <v>98</v>
      </c>
      <c r="C16" s="30" t="s">
        <v>292</v>
      </c>
      <c r="D16" s="35">
        <v>0</v>
      </c>
      <c r="E16" s="35">
        <v>0</v>
      </c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0</v>
      </c>
      <c r="E17" s="21">
        <f>SUM(E18:E21)</f>
        <v>0</v>
      </c>
    </row>
    <row r="18" spans="1:5" ht="15.75" customHeight="1">
      <c r="A18" s="27"/>
      <c r="B18" s="24" t="s">
        <v>91</v>
      </c>
      <c r="C18" s="36" t="s">
        <v>104</v>
      </c>
      <c r="D18" s="35">
        <v>0</v>
      </c>
      <c r="E18" s="35">
        <v>0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316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35">
        <v>0</v>
      </c>
      <c r="E21" s="35">
        <v>0</v>
      </c>
    </row>
    <row r="22" spans="1:5" ht="15.75" customHeight="1" thickBot="1">
      <c r="A22" s="14" t="s">
        <v>5</v>
      </c>
      <c r="B22" s="37"/>
      <c r="C22" s="37" t="s">
        <v>317</v>
      </c>
      <c r="D22" s="38">
        <v>0</v>
      </c>
      <c r="E22" s="38">
        <v>0</v>
      </c>
    </row>
    <row r="23" spans="1:5" ht="15.75" customHeight="1" thickBot="1">
      <c r="A23" s="14" t="s">
        <v>6</v>
      </c>
      <c r="B23" s="37"/>
      <c r="C23" s="37" t="s">
        <v>336</v>
      </c>
      <c r="D23" s="38">
        <v>500</v>
      </c>
      <c r="E23" s="38">
        <v>500</v>
      </c>
    </row>
    <row r="24" spans="1:5" s="22" customFormat="1" ht="15.75" customHeight="1" thickBot="1">
      <c r="A24" s="14" t="s">
        <v>7</v>
      </c>
      <c r="B24" s="19"/>
      <c r="C24" s="37" t="s">
        <v>337</v>
      </c>
      <c r="D24" s="38"/>
      <c r="E24" s="38"/>
    </row>
    <row r="25" spans="1:5" s="22" customFormat="1" ht="15.75" customHeight="1" thickBot="1">
      <c r="A25" s="14" t="s">
        <v>8</v>
      </c>
      <c r="B25" s="39"/>
      <c r="C25" s="37" t="s">
        <v>340</v>
      </c>
      <c r="D25" s="40">
        <f>+D26+D27</f>
        <v>0</v>
      </c>
      <c r="E25" s="40">
        <f>+E26+E27</f>
        <v>0</v>
      </c>
    </row>
    <row r="26" spans="1:5" s="22" customFormat="1" ht="15.75" customHeight="1">
      <c r="A26" s="23"/>
      <c r="B26" s="41" t="s">
        <v>72</v>
      </c>
      <c r="C26" s="25" t="s">
        <v>61</v>
      </c>
      <c r="D26" s="26">
        <v>0</v>
      </c>
      <c r="E26" s="26">
        <v>0</v>
      </c>
    </row>
    <row r="27" spans="1:5" s="22" customFormat="1" ht="15.75" customHeight="1" thickBot="1">
      <c r="A27" s="43"/>
      <c r="B27" s="44" t="s">
        <v>73</v>
      </c>
      <c r="C27" s="45" t="s">
        <v>320</v>
      </c>
      <c r="D27" s="46">
        <v>0</v>
      </c>
      <c r="E27" s="46">
        <v>0</v>
      </c>
    </row>
    <row r="28" spans="1:5" ht="15.75" customHeight="1" thickBot="1">
      <c r="A28" s="47" t="s">
        <v>9</v>
      </c>
      <c r="B28" s="48"/>
      <c r="C28" s="37" t="s">
        <v>338</v>
      </c>
      <c r="D28" s="38">
        <v>463425</v>
      </c>
      <c r="E28" s="38">
        <v>466245</v>
      </c>
    </row>
    <row r="29" spans="1:5" ht="15.75" customHeight="1" thickBot="1">
      <c r="A29" s="47" t="s">
        <v>10</v>
      </c>
      <c r="B29" s="49"/>
      <c r="C29" s="50" t="s">
        <v>339</v>
      </c>
      <c r="D29" s="40">
        <f>SUM(D8,D17,D22,D23,D24,D25,D28)</f>
        <v>464823</v>
      </c>
      <c r="E29" s="40">
        <f>SUM(E8,E17,E22,E23,E24,E25,E28)</f>
        <v>467643</v>
      </c>
    </row>
    <row r="30" spans="1:5" ht="15" customHeight="1">
      <c r="A30" s="51"/>
      <c r="B30" s="51"/>
      <c r="C30" s="52"/>
      <c r="D30" s="53"/>
      <c r="E30" s="53"/>
    </row>
    <row r="31" spans="1:5" ht="15.75" thickBot="1">
      <c r="A31" s="54"/>
      <c r="B31" s="55"/>
      <c r="C31" s="55"/>
      <c r="D31" s="55"/>
      <c r="E31" s="55"/>
    </row>
    <row r="32" spans="1:5" s="5" customFormat="1" ht="15.75" customHeight="1" thickBot="1">
      <c r="A32" s="12"/>
      <c r="B32" s="56"/>
      <c r="C32" s="56" t="s">
        <v>46</v>
      </c>
      <c r="D32" s="57"/>
      <c r="E32" s="57"/>
    </row>
    <row r="33" spans="1:5" s="22" customFormat="1" ht="15.75" customHeight="1" thickBot="1">
      <c r="A33" s="14" t="s">
        <v>3</v>
      </c>
      <c r="B33" s="37"/>
      <c r="C33" s="58" t="s">
        <v>347</v>
      </c>
      <c r="D33" s="21">
        <f>SUM(D34:D38)</f>
        <v>463623</v>
      </c>
      <c r="E33" s="21">
        <f>SUM(E34:E38)</f>
        <v>466443</v>
      </c>
    </row>
    <row r="34" spans="1:5" ht="15.75" customHeight="1">
      <c r="A34" s="59"/>
      <c r="B34" s="60" t="s">
        <v>85</v>
      </c>
      <c r="C34" s="36" t="s">
        <v>34</v>
      </c>
      <c r="D34" s="35">
        <v>252016</v>
      </c>
      <c r="E34" s="35">
        <v>252106</v>
      </c>
    </row>
    <row r="35" spans="1:5" ht="30">
      <c r="A35" s="27"/>
      <c r="B35" s="62" t="s">
        <v>86</v>
      </c>
      <c r="C35" s="28" t="s">
        <v>219</v>
      </c>
      <c r="D35" s="29">
        <v>64931</v>
      </c>
      <c r="E35" s="29">
        <v>64931</v>
      </c>
    </row>
    <row r="36" spans="1:5" ht="15.75" customHeight="1">
      <c r="A36" s="27"/>
      <c r="B36" s="62" t="s">
        <v>87</v>
      </c>
      <c r="C36" s="28" t="s">
        <v>116</v>
      </c>
      <c r="D36" s="29">
        <v>146676</v>
      </c>
      <c r="E36" s="29">
        <v>149406</v>
      </c>
    </row>
    <row r="37" spans="1:5" ht="15.75" customHeight="1">
      <c r="A37" s="27"/>
      <c r="B37" s="62" t="s">
        <v>88</v>
      </c>
      <c r="C37" s="28" t="s">
        <v>220</v>
      </c>
      <c r="D37" s="29">
        <v>0</v>
      </c>
      <c r="E37" s="29">
        <v>0</v>
      </c>
    </row>
    <row r="38" spans="1:5" ht="15.75" customHeight="1" thickBot="1">
      <c r="A38" s="27"/>
      <c r="B38" s="62" t="s">
        <v>97</v>
      </c>
      <c r="C38" s="28" t="s">
        <v>221</v>
      </c>
      <c r="D38" s="29">
        <v>0</v>
      </c>
      <c r="E38" s="29">
        <v>0</v>
      </c>
    </row>
    <row r="39" spans="1:5" ht="15.75" customHeight="1" thickBot="1">
      <c r="A39" s="14" t="s">
        <v>4</v>
      </c>
      <c r="B39" s="37"/>
      <c r="C39" s="58" t="s">
        <v>348</v>
      </c>
      <c r="D39" s="21">
        <f>SUM(D40:D43)</f>
        <v>1200</v>
      </c>
      <c r="E39" s="21">
        <f>SUM(E40:E43)</f>
        <v>1200</v>
      </c>
    </row>
    <row r="40" spans="1:5" s="22" customFormat="1" ht="15.75" customHeight="1">
      <c r="A40" s="59"/>
      <c r="B40" s="60" t="s">
        <v>91</v>
      </c>
      <c r="C40" s="36" t="s">
        <v>223</v>
      </c>
      <c r="D40" s="35">
        <v>1200</v>
      </c>
      <c r="E40" s="35">
        <v>1200</v>
      </c>
    </row>
    <row r="41" spans="1:5" ht="15.75" customHeight="1">
      <c r="A41" s="27"/>
      <c r="B41" s="62" t="s">
        <v>92</v>
      </c>
      <c r="C41" s="28" t="s">
        <v>224</v>
      </c>
      <c r="D41" s="29">
        <v>0</v>
      </c>
      <c r="E41" s="29">
        <v>0</v>
      </c>
    </row>
    <row r="42" spans="1:5" ht="30">
      <c r="A42" s="27"/>
      <c r="B42" s="62" t="s">
        <v>95</v>
      </c>
      <c r="C42" s="28" t="s">
        <v>231</v>
      </c>
      <c r="D42" s="29">
        <v>0</v>
      </c>
      <c r="E42" s="29">
        <v>0</v>
      </c>
    </row>
    <row r="43" spans="1:5" ht="15.75" customHeight="1" thickBot="1">
      <c r="A43" s="27"/>
      <c r="B43" s="62" t="s">
        <v>107</v>
      </c>
      <c r="C43" s="28" t="s">
        <v>47</v>
      </c>
      <c r="D43" s="29">
        <v>0</v>
      </c>
      <c r="E43" s="29">
        <v>0</v>
      </c>
    </row>
    <row r="44" spans="1:5" ht="15.75" customHeight="1" thickBot="1">
      <c r="A44" s="14" t="s">
        <v>5</v>
      </c>
      <c r="B44" s="37"/>
      <c r="C44" s="58" t="s">
        <v>324</v>
      </c>
      <c r="D44" s="38">
        <v>0</v>
      </c>
      <c r="E44" s="38">
        <v>0</v>
      </c>
    </row>
    <row r="45" spans="1:5" ht="15.75" customHeight="1" thickBot="1">
      <c r="A45" s="14" t="s">
        <v>6</v>
      </c>
      <c r="B45" s="63"/>
      <c r="C45" s="20" t="s">
        <v>325</v>
      </c>
      <c r="D45" s="21">
        <f>+D33+D39+D44</f>
        <v>464823</v>
      </c>
      <c r="E45" s="21">
        <f>+E33+E39+E44</f>
        <v>467643</v>
      </c>
    </row>
    <row r="46" spans="1:5" ht="15.75" customHeight="1" thickBot="1">
      <c r="A46" s="54"/>
      <c r="B46" s="55"/>
      <c r="C46" s="55"/>
      <c r="D46" s="55"/>
      <c r="E46" s="55"/>
    </row>
    <row r="47" spans="1:5" ht="15.75" customHeight="1" thickBot="1">
      <c r="A47" s="64" t="s">
        <v>311</v>
      </c>
      <c r="B47" s="65"/>
      <c r="C47" s="66"/>
      <c r="D47" s="227">
        <v>62.5</v>
      </c>
      <c r="E47" s="227">
        <v>62.5</v>
      </c>
    </row>
    <row r="48" spans="1:5" ht="15.75" customHeight="1" thickBot="1">
      <c r="A48" s="64" t="s">
        <v>312</v>
      </c>
      <c r="B48" s="65"/>
      <c r="C48" s="66"/>
      <c r="D48" s="67"/>
      <c r="E48" s="67"/>
    </row>
  </sheetData>
  <sheetProtection formatCells="0"/>
  <mergeCells count="4">
    <mergeCell ref="A2:B2"/>
    <mergeCell ref="A6:B6"/>
    <mergeCell ref="A3:B3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568</v>
      </c>
    </row>
    <row r="2" spans="1:5" s="4" customFormat="1" ht="45" customHeight="1">
      <c r="A2" s="429" t="s">
        <v>294</v>
      </c>
      <c r="B2" s="430"/>
      <c r="C2" s="6" t="s">
        <v>368</v>
      </c>
      <c r="D2" s="7" t="s">
        <v>51</v>
      </c>
      <c r="E2" s="7" t="s">
        <v>51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322"/>
      <c r="B7" s="320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203545</v>
      </c>
      <c r="E8" s="21">
        <f>SUM(E9:E16)</f>
        <v>203545</v>
      </c>
    </row>
    <row r="9" spans="1:5" s="22" customFormat="1" ht="15.75" customHeight="1">
      <c r="A9" s="23"/>
      <c r="B9" s="24" t="s">
        <v>85</v>
      </c>
      <c r="C9" s="25" t="s">
        <v>149</v>
      </c>
      <c r="D9" s="26">
        <v>0</v>
      </c>
      <c r="E9" s="26">
        <v>0</v>
      </c>
    </row>
    <row r="10" spans="1:5" s="22" customFormat="1" ht="15.75" customHeight="1">
      <c r="A10" s="27"/>
      <c r="B10" s="24" t="s">
        <v>86</v>
      </c>
      <c r="C10" s="28" t="s">
        <v>150</v>
      </c>
      <c r="D10" s="29">
        <v>157231</v>
      </c>
      <c r="E10" s="29">
        <v>157231</v>
      </c>
    </row>
    <row r="11" spans="1:5" s="22" customFormat="1" ht="15.75" customHeight="1">
      <c r="A11" s="27"/>
      <c r="B11" s="24" t="s">
        <v>87</v>
      </c>
      <c r="C11" s="28" t="s">
        <v>151</v>
      </c>
      <c r="D11" s="29">
        <v>0</v>
      </c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0</v>
      </c>
      <c r="E12" s="29"/>
    </row>
    <row r="13" spans="1:5" s="22" customFormat="1" ht="15.75" customHeight="1">
      <c r="A13" s="27"/>
      <c r="B13" s="24" t="s">
        <v>120</v>
      </c>
      <c r="C13" s="30" t="s">
        <v>153</v>
      </c>
      <c r="D13" s="29">
        <v>2883</v>
      </c>
      <c r="E13" s="29">
        <v>2883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43231</v>
      </c>
      <c r="E14" s="32">
        <v>43231</v>
      </c>
    </row>
    <row r="15" spans="1:5" ht="15.75" customHeight="1">
      <c r="A15" s="27"/>
      <c r="B15" s="24" t="s">
        <v>90</v>
      </c>
      <c r="C15" s="28" t="s">
        <v>314</v>
      </c>
      <c r="D15" s="29">
        <v>0</v>
      </c>
      <c r="E15" s="29"/>
    </row>
    <row r="16" spans="1:5" ht="15.75" customHeight="1" thickBot="1">
      <c r="A16" s="33"/>
      <c r="B16" s="34" t="s">
        <v>98</v>
      </c>
      <c r="C16" s="30" t="s">
        <v>292</v>
      </c>
      <c r="D16" s="35">
        <v>200</v>
      </c>
      <c r="E16" s="35">
        <v>200</v>
      </c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29053</v>
      </c>
      <c r="E17" s="21">
        <f>SUM(E18:E21)</f>
        <v>29053</v>
      </c>
    </row>
    <row r="18" spans="1:5" ht="15.75" customHeight="1">
      <c r="A18" s="27"/>
      <c r="B18" s="24" t="s">
        <v>91</v>
      </c>
      <c r="C18" s="36" t="s">
        <v>104</v>
      </c>
      <c r="D18" s="35">
        <v>29053</v>
      </c>
      <c r="E18" s="35">
        <v>29053</v>
      </c>
    </row>
    <row r="19" spans="1:5" ht="15.75" customHeight="1">
      <c r="A19" s="27"/>
      <c r="B19" s="24" t="s">
        <v>92</v>
      </c>
      <c r="C19" s="28" t="s">
        <v>105</v>
      </c>
      <c r="D19" s="29">
        <v>0</v>
      </c>
      <c r="E19" s="29">
        <v>0</v>
      </c>
    </row>
    <row r="20" spans="1:5" ht="15.75" customHeight="1">
      <c r="A20" s="27"/>
      <c r="B20" s="24" t="s">
        <v>93</v>
      </c>
      <c r="C20" s="28" t="s">
        <v>316</v>
      </c>
      <c r="D20" s="29">
        <v>0</v>
      </c>
      <c r="E20" s="29">
        <v>0</v>
      </c>
    </row>
    <row r="21" spans="1:5" ht="15.75" customHeight="1" thickBot="1">
      <c r="A21" s="27"/>
      <c r="B21" s="24" t="s">
        <v>94</v>
      </c>
      <c r="C21" s="28" t="s">
        <v>106</v>
      </c>
      <c r="D21" s="29">
        <v>0</v>
      </c>
      <c r="E21" s="29">
        <v>0</v>
      </c>
    </row>
    <row r="22" spans="1:5" ht="16.5" thickBot="1">
      <c r="A22" s="14" t="s">
        <v>5</v>
      </c>
      <c r="B22" s="37"/>
      <c r="C22" s="37" t="s">
        <v>317</v>
      </c>
      <c r="D22" s="38">
        <v>0</v>
      </c>
      <c r="E22" s="38">
        <v>0</v>
      </c>
    </row>
    <row r="23" spans="1:5" s="22" customFormat="1" ht="15.75" customHeight="1" thickBot="1">
      <c r="A23" s="14" t="s">
        <v>6</v>
      </c>
      <c r="B23" s="19"/>
      <c r="C23" s="37" t="s">
        <v>318</v>
      </c>
      <c r="D23" s="38">
        <v>0</v>
      </c>
      <c r="E23" s="38">
        <v>0</v>
      </c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15859</v>
      </c>
    </row>
    <row r="25" spans="1:5" s="22" customFormat="1" ht="15.75" customHeight="1">
      <c r="A25" s="23"/>
      <c r="B25" s="41" t="s">
        <v>69</v>
      </c>
      <c r="C25" s="25" t="s">
        <v>61</v>
      </c>
      <c r="D25" s="29">
        <v>0</v>
      </c>
      <c r="E25" s="29">
        <v>15859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46">
        <v>0</v>
      </c>
      <c r="E26" s="46">
        <v>0</v>
      </c>
    </row>
    <row r="27" spans="1:5" ht="15.75" customHeight="1" thickBot="1">
      <c r="A27" s="47" t="s">
        <v>8</v>
      </c>
      <c r="B27" s="48"/>
      <c r="C27" s="37" t="s">
        <v>321</v>
      </c>
      <c r="D27" s="38">
        <v>50568</v>
      </c>
      <c r="E27" s="38">
        <v>50568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283166</v>
      </c>
      <c r="E28" s="40">
        <f>SUM(E8,E17,E22,E23,E24,E27)</f>
        <v>299025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283166</v>
      </c>
      <c r="E32" s="21">
        <f>SUM(E33:E37)</f>
        <v>299025</v>
      </c>
    </row>
    <row r="33" spans="1:5" ht="15.75" customHeight="1">
      <c r="A33" s="59"/>
      <c r="B33" s="60" t="s">
        <v>85</v>
      </c>
      <c r="C33" s="36" t="s">
        <v>34</v>
      </c>
      <c r="D33" s="29">
        <v>87984</v>
      </c>
      <c r="E33" s="29">
        <v>88305</v>
      </c>
    </row>
    <row r="34" spans="1:5" ht="30">
      <c r="A34" s="27"/>
      <c r="B34" s="62" t="s">
        <v>86</v>
      </c>
      <c r="C34" s="28" t="s">
        <v>219</v>
      </c>
      <c r="D34" s="29">
        <v>22444</v>
      </c>
      <c r="E34" s="29">
        <v>22531</v>
      </c>
    </row>
    <row r="35" spans="1:5" ht="15.75" customHeight="1">
      <c r="A35" s="27"/>
      <c r="B35" s="62" t="s">
        <v>87</v>
      </c>
      <c r="C35" s="28" t="s">
        <v>116</v>
      </c>
      <c r="D35" s="29">
        <v>172738</v>
      </c>
      <c r="E35" s="29">
        <v>179110</v>
      </c>
    </row>
    <row r="36" spans="1:5" ht="15.75" customHeight="1">
      <c r="A36" s="27"/>
      <c r="B36" s="62" t="s">
        <v>88</v>
      </c>
      <c r="C36" s="28" t="s">
        <v>220</v>
      </c>
      <c r="D36" s="29">
        <v>0</v>
      </c>
      <c r="E36" s="29">
        <v>0</v>
      </c>
    </row>
    <row r="37" spans="1:5" ht="15.75" customHeight="1" thickBot="1">
      <c r="A37" s="27"/>
      <c r="B37" s="62" t="s">
        <v>97</v>
      </c>
      <c r="C37" s="28" t="s">
        <v>221</v>
      </c>
      <c r="D37" s="29">
        <v>0</v>
      </c>
      <c r="E37" s="29">
        <v>9079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29">
        <v>0</v>
      </c>
      <c r="E39" s="29">
        <v>0</v>
      </c>
    </row>
    <row r="40" spans="1:5" ht="15.75" customHeight="1">
      <c r="A40" s="27"/>
      <c r="B40" s="62" t="s">
        <v>92</v>
      </c>
      <c r="C40" s="28" t="s">
        <v>224</v>
      </c>
      <c r="D40" s="29">
        <v>0</v>
      </c>
      <c r="E40" s="29">
        <v>0</v>
      </c>
    </row>
    <row r="41" spans="1:5" ht="30">
      <c r="A41" s="27"/>
      <c r="B41" s="62" t="s">
        <v>95</v>
      </c>
      <c r="C41" s="28" t="s">
        <v>231</v>
      </c>
      <c r="D41" s="29">
        <v>0</v>
      </c>
      <c r="E41" s="29">
        <v>0</v>
      </c>
    </row>
    <row r="42" spans="1:5" ht="15.75" customHeight="1" thickBot="1">
      <c r="A42" s="27"/>
      <c r="B42" s="62" t="s">
        <v>107</v>
      </c>
      <c r="C42" s="28" t="s">
        <v>47</v>
      </c>
      <c r="D42" s="29">
        <v>0</v>
      </c>
      <c r="E42" s="29">
        <v>0</v>
      </c>
    </row>
    <row r="43" spans="1:5" ht="15.75" customHeight="1" thickBot="1">
      <c r="A43" s="14" t="s">
        <v>5</v>
      </c>
      <c r="B43" s="37"/>
      <c r="C43" s="58" t="s">
        <v>324</v>
      </c>
      <c r="D43" s="38">
        <v>0</v>
      </c>
      <c r="E43" s="38">
        <v>0</v>
      </c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283166</v>
      </c>
      <c r="E44" s="21">
        <f>+E32+E38+E43</f>
        <v>299025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8">
        <v>43.5</v>
      </c>
      <c r="E46" s="228">
        <v>44.5</v>
      </c>
    </row>
    <row r="47" spans="1:5" ht="15.75" customHeight="1" thickBot="1">
      <c r="A47" s="64" t="s">
        <v>312</v>
      </c>
      <c r="B47" s="65"/>
      <c r="C47" s="66"/>
      <c r="D47" s="227">
        <v>2</v>
      </c>
      <c r="E47" s="227">
        <v>2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569</v>
      </c>
    </row>
    <row r="2" spans="1:5" s="4" customFormat="1" ht="45" customHeight="1">
      <c r="A2" s="429" t="s">
        <v>294</v>
      </c>
      <c r="B2" s="430"/>
      <c r="C2" s="6" t="s">
        <v>369</v>
      </c>
      <c r="D2" s="7" t="s">
        <v>52</v>
      </c>
      <c r="E2" s="7" t="s">
        <v>52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13579</v>
      </c>
      <c r="E8" s="21">
        <f>SUM(E9:E16)</f>
        <v>13579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>
        <v>729</v>
      </c>
      <c r="E10" s="29">
        <v>729</v>
      </c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7323</v>
      </c>
      <c r="E12" s="29">
        <v>7323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535</v>
      </c>
      <c r="E13" s="29">
        <v>535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4992</v>
      </c>
      <c r="E14" s="32">
        <v>4992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1074</v>
      </c>
      <c r="E17" s="21">
        <f>SUM(E18:E21)</f>
        <v>1074</v>
      </c>
    </row>
    <row r="18" spans="1:5" ht="15.75" customHeight="1">
      <c r="A18" s="27"/>
      <c r="B18" s="24" t="s">
        <v>91</v>
      </c>
      <c r="C18" s="36" t="s">
        <v>104</v>
      </c>
      <c r="D18" s="29">
        <v>1074</v>
      </c>
      <c r="E18" s="29">
        <v>1074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3979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3979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160906</v>
      </c>
      <c r="E27" s="38">
        <v>160906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175559</v>
      </c>
      <c r="E28" s="40">
        <f>SUM(E8,E17,E22,E23,E24,E27)</f>
        <v>179538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175559</v>
      </c>
      <c r="E32" s="21">
        <f>SUM(E33:E37)</f>
        <v>179538</v>
      </c>
    </row>
    <row r="33" spans="1:5" ht="15.75" customHeight="1">
      <c r="A33" s="59"/>
      <c r="B33" s="60" t="s">
        <v>85</v>
      </c>
      <c r="C33" s="36" t="s">
        <v>34</v>
      </c>
      <c r="D33" s="61">
        <v>97151</v>
      </c>
      <c r="E33" s="61">
        <v>97802</v>
      </c>
    </row>
    <row r="34" spans="1:5" ht="30">
      <c r="A34" s="27"/>
      <c r="B34" s="62" t="s">
        <v>86</v>
      </c>
      <c r="C34" s="28" t="s">
        <v>219</v>
      </c>
      <c r="D34" s="29">
        <v>25385</v>
      </c>
      <c r="E34" s="29">
        <v>25561</v>
      </c>
    </row>
    <row r="35" spans="1:5" ht="15.75" customHeight="1">
      <c r="A35" s="27"/>
      <c r="B35" s="62" t="s">
        <v>87</v>
      </c>
      <c r="C35" s="28" t="s">
        <v>116</v>
      </c>
      <c r="D35" s="29">
        <v>51572</v>
      </c>
      <c r="E35" s="29">
        <v>51774</v>
      </c>
    </row>
    <row r="36" spans="1:5" ht="15.75" customHeight="1">
      <c r="A36" s="27"/>
      <c r="B36" s="62" t="s">
        <v>88</v>
      </c>
      <c r="C36" s="28" t="s">
        <v>220</v>
      </c>
      <c r="D36" s="29">
        <v>1451</v>
      </c>
      <c r="E36" s="29">
        <v>1451</v>
      </c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2950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175559</v>
      </c>
      <c r="E44" s="21">
        <f>+E32+E38+E43</f>
        <v>179538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67">
        <v>39</v>
      </c>
      <c r="E46" s="67">
        <v>39</v>
      </c>
    </row>
    <row r="47" spans="1:5" ht="15.75" customHeight="1" thickBot="1">
      <c r="A47" s="64" t="s">
        <v>312</v>
      </c>
      <c r="B47" s="65"/>
      <c r="C47" s="66"/>
      <c r="D47" s="227">
        <v>2</v>
      </c>
      <c r="E47" s="227">
        <v>2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570</v>
      </c>
    </row>
    <row r="2" spans="1:5" s="4" customFormat="1" ht="45" customHeight="1">
      <c r="A2" s="429" t="s">
        <v>294</v>
      </c>
      <c r="B2" s="430"/>
      <c r="C2" s="6" t="s">
        <v>370</v>
      </c>
      <c r="D2" s="7" t="s">
        <v>53</v>
      </c>
      <c r="E2" s="7" t="s">
        <v>53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19146</v>
      </c>
      <c r="E8" s="21">
        <f>SUM(E9:E16)</f>
        <v>19146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>
        <v>200</v>
      </c>
      <c r="E10" s="29">
        <v>200</v>
      </c>
    </row>
    <row r="11" spans="1:5" s="22" customFormat="1" ht="15.75" customHeight="1">
      <c r="A11" s="27"/>
      <c r="B11" s="24" t="s">
        <v>87</v>
      </c>
      <c r="C11" s="28" t="s">
        <v>151</v>
      </c>
      <c r="D11" s="29">
        <v>800</v>
      </c>
      <c r="E11" s="29">
        <v>800</v>
      </c>
    </row>
    <row r="12" spans="1:5" s="22" customFormat="1" ht="15.75" customHeight="1">
      <c r="A12" s="27"/>
      <c r="B12" s="24" t="s">
        <v>88</v>
      </c>
      <c r="C12" s="28" t="s">
        <v>152</v>
      </c>
      <c r="D12" s="29">
        <v>9831</v>
      </c>
      <c r="E12" s="29">
        <v>9831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1131</v>
      </c>
      <c r="E13" s="29">
        <v>1131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7184</v>
      </c>
      <c r="E14" s="32">
        <v>7184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1063</v>
      </c>
      <c r="E17" s="21">
        <f>SUM(E18:E21)</f>
        <v>1063</v>
      </c>
    </row>
    <row r="18" spans="1:5" ht="15.75" customHeight="1">
      <c r="A18" s="27"/>
      <c r="B18" s="24" t="s">
        <v>91</v>
      </c>
      <c r="C18" s="36" t="s">
        <v>104</v>
      </c>
      <c r="D18" s="29">
        <v>1063</v>
      </c>
      <c r="E18" s="29">
        <v>1063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4490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4490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212078</v>
      </c>
      <c r="E27" s="38">
        <v>212078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232287</v>
      </c>
      <c r="E28" s="40">
        <f>SUM(E8,E17,E22,E23,E24,E27)</f>
        <v>236777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232287</v>
      </c>
      <c r="E32" s="21">
        <f>SUM(E33:E37)</f>
        <v>236777</v>
      </c>
    </row>
    <row r="33" spans="1:5" ht="15.75" customHeight="1">
      <c r="A33" s="59"/>
      <c r="B33" s="60" t="s">
        <v>85</v>
      </c>
      <c r="C33" s="36" t="s">
        <v>34</v>
      </c>
      <c r="D33" s="61">
        <v>127190</v>
      </c>
      <c r="E33" s="61">
        <v>128586</v>
      </c>
    </row>
    <row r="34" spans="1:5" ht="30">
      <c r="A34" s="27"/>
      <c r="B34" s="62" t="s">
        <v>86</v>
      </c>
      <c r="C34" s="28" t="s">
        <v>219</v>
      </c>
      <c r="D34" s="29">
        <v>33530</v>
      </c>
      <c r="E34" s="29">
        <v>33873</v>
      </c>
    </row>
    <row r="35" spans="1:5" ht="15.75" customHeight="1">
      <c r="A35" s="27"/>
      <c r="B35" s="62" t="s">
        <v>87</v>
      </c>
      <c r="C35" s="28" t="s">
        <v>116</v>
      </c>
      <c r="D35" s="29">
        <v>69287</v>
      </c>
      <c r="E35" s="29">
        <v>69576</v>
      </c>
    </row>
    <row r="36" spans="1:5" ht="15.75" customHeight="1">
      <c r="A36" s="27"/>
      <c r="B36" s="62" t="s">
        <v>88</v>
      </c>
      <c r="C36" s="28" t="s">
        <v>220</v>
      </c>
      <c r="D36" s="29">
        <v>2280</v>
      </c>
      <c r="E36" s="29">
        <v>2280</v>
      </c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2462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232287</v>
      </c>
      <c r="E44" s="21">
        <f>+E32+E38+E43</f>
        <v>236777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67">
        <v>49</v>
      </c>
      <c r="E46" s="67">
        <v>49</v>
      </c>
    </row>
    <row r="47" spans="1:5" ht="15.75" customHeight="1" thickBot="1">
      <c r="A47" s="64" t="s">
        <v>312</v>
      </c>
      <c r="B47" s="65"/>
      <c r="C47" s="66"/>
      <c r="D47" s="228">
        <v>1</v>
      </c>
      <c r="E47" s="228">
        <v>1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571</v>
      </c>
    </row>
    <row r="2" spans="1:5" s="4" customFormat="1" ht="45" customHeight="1">
      <c r="A2" s="429" t="s">
        <v>294</v>
      </c>
      <c r="B2" s="430"/>
      <c r="C2" s="6" t="s">
        <v>371</v>
      </c>
      <c r="D2" s="7" t="s">
        <v>358</v>
      </c>
      <c r="E2" s="7" t="s">
        <v>358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9471</v>
      </c>
      <c r="E8" s="21">
        <f>SUM(E9:E16)</f>
        <v>9471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5580</v>
      </c>
      <c r="E12" s="29">
        <v>5580</v>
      </c>
    </row>
    <row r="13" spans="1:5" s="22" customFormat="1" ht="15.75" customHeight="1">
      <c r="A13" s="27"/>
      <c r="B13" s="24" t="s">
        <v>120</v>
      </c>
      <c r="C13" s="30" t="s">
        <v>153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154</v>
      </c>
      <c r="D14" s="32">
        <v>3891</v>
      </c>
      <c r="E14" s="32">
        <v>3891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537</v>
      </c>
      <c r="E17" s="21">
        <f>SUM(E18:E21)</f>
        <v>537</v>
      </c>
    </row>
    <row r="18" spans="1:5" ht="15.75" customHeight="1">
      <c r="A18" s="27"/>
      <c r="B18" s="24" t="s">
        <v>91</v>
      </c>
      <c r="C18" s="36" t="s">
        <v>104</v>
      </c>
      <c r="D18" s="29">
        <v>537</v>
      </c>
      <c r="E18" s="29">
        <v>537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1899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1899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84610</v>
      </c>
      <c r="E27" s="38">
        <v>84610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94618</v>
      </c>
      <c r="E28" s="40">
        <f>SUM(E8,E17,E22,E23,E24,E27)</f>
        <v>96517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94618</v>
      </c>
      <c r="E32" s="21">
        <f>SUM(E33:E37)</f>
        <v>96517</v>
      </c>
    </row>
    <row r="33" spans="1:5" ht="15.75" customHeight="1">
      <c r="A33" s="59"/>
      <c r="B33" s="60" t="s">
        <v>85</v>
      </c>
      <c r="C33" s="36" t="s">
        <v>34</v>
      </c>
      <c r="D33" s="61">
        <v>50561</v>
      </c>
      <c r="E33" s="61">
        <v>50828</v>
      </c>
    </row>
    <row r="34" spans="1:5" ht="30">
      <c r="A34" s="27"/>
      <c r="B34" s="62" t="s">
        <v>86</v>
      </c>
      <c r="C34" s="28" t="s">
        <v>219</v>
      </c>
      <c r="D34" s="29">
        <v>13450</v>
      </c>
      <c r="E34" s="29">
        <v>13522</v>
      </c>
    </row>
    <row r="35" spans="1:5" ht="15.75" customHeight="1">
      <c r="A35" s="27"/>
      <c r="B35" s="62" t="s">
        <v>87</v>
      </c>
      <c r="C35" s="28" t="s">
        <v>116</v>
      </c>
      <c r="D35" s="29">
        <v>30607</v>
      </c>
      <c r="E35" s="29">
        <v>30792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1375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94618</v>
      </c>
      <c r="E44" s="21">
        <f>+E32+E38+E43</f>
        <v>96517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8">
        <v>21.75</v>
      </c>
      <c r="E46" s="228">
        <v>21.75</v>
      </c>
    </row>
    <row r="47" spans="1:5" ht="15.75" customHeight="1" thickBot="1">
      <c r="A47" s="64" t="s">
        <v>312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572</v>
      </c>
    </row>
    <row r="2" spans="1:5" s="4" customFormat="1" ht="45" customHeight="1">
      <c r="A2" s="429" t="s">
        <v>294</v>
      </c>
      <c r="B2" s="430"/>
      <c r="C2" s="6" t="s">
        <v>372</v>
      </c>
      <c r="D2" s="7" t="s">
        <v>359</v>
      </c>
      <c r="E2" s="7" t="s">
        <v>359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8692</v>
      </c>
      <c r="E8" s="21">
        <f>SUM(E9:E16)</f>
        <v>8692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4323</v>
      </c>
      <c r="E12" s="29">
        <v>4323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908</v>
      </c>
      <c r="E13" s="29">
        <v>908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3461</v>
      </c>
      <c r="E14" s="32">
        <v>3461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501</v>
      </c>
      <c r="E17" s="21">
        <f>SUM(E18:E21)</f>
        <v>501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501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1347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1347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72160</v>
      </c>
      <c r="E27" s="38">
        <v>72160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81353</v>
      </c>
      <c r="E28" s="40">
        <f>SUM(E8,E17,E22,E23,E24,E27)</f>
        <v>82700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81353</v>
      </c>
      <c r="E32" s="21">
        <f>SUM(E33:E37)</f>
        <v>82700</v>
      </c>
    </row>
    <row r="33" spans="1:5" ht="15.75" customHeight="1">
      <c r="A33" s="59"/>
      <c r="B33" s="60" t="s">
        <v>85</v>
      </c>
      <c r="C33" s="36" t="s">
        <v>34</v>
      </c>
      <c r="D33" s="61">
        <v>43815</v>
      </c>
      <c r="E33" s="61">
        <v>43955</v>
      </c>
    </row>
    <row r="34" spans="1:5" ht="30">
      <c r="A34" s="27"/>
      <c r="B34" s="62" t="s">
        <v>86</v>
      </c>
      <c r="C34" s="28" t="s">
        <v>219</v>
      </c>
      <c r="D34" s="29">
        <v>11566</v>
      </c>
      <c r="E34" s="29">
        <v>11604</v>
      </c>
    </row>
    <row r="35" spans="1:5" ht="15.75" customHeight="1">
      <c r="A35" s="27"/>
      <c r="B35" s="62" t="s">
        <v>87</v>
      </c>
      <c r="C35" s="28" t="s">
        <v>116</v>
      </c>
      <c r="D35" s="29">
        <v>25972</v>
      </c>
      <c r="E35" s="29">
        <v>26644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497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81353</v>
      </c>
      <c r="E44" s="21">
        <f>+E32+E38+E43</f>
        <v>82700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8">
        <v>18.75</v>
      </c>
      <c r="E46" s="228">
        <v>18.75</v>
      </c>
    </row>
    <row r="47" spans="1:5" ht="15.75" customHeight="1" thickBot="1">
      <c r="A47" s="64" t="s">
        <v>312</v>
      </c>
      <c r="B47" s="65"/>
      <c r="C47" s="66"/>
      <c r="D47" s="228"/>
      <c r="E47" s="228"/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573</v>
      </c>
    </row>
    <row r="2" spans="1:5" s="4" customFormat="1" ht="45" customHeight="1">
      <c r="A2" s="429" t="s">
        <v>294</v>
      </c>
      <c r="B2" s="430"/>
      <c r="C2" s="6" t="s">
        <v>373</v>
      </c>
      <c r="D2" s="7" t="s">
        <v>363</v>
      </c>
      <c r="E2" s="7" t="s">
        <v>363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31839</v>
      </c>
      <c r="E8" s="21">
        <f>SUM(E9:E16)</f>
        <v>31839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>
        <v>16202</v>
      </c>
      <c r="E10" s="29">
        <v>16202</v>
      </c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5969</v>
      </c>
      <c r="E12" s="29">
        <v>5969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2623</v>
      </c>
      <c r="E13" s="29">
        <v>2623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7045</v>
      </c>
      <c r="E14" s="32">
        <v>7045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995</v>
      </c>
      <c r="E17" s="21">
        <f>SUM(E18:E21)</f>
        <v>995</v>
      </c>
    </row>
    <row r="18" spans="1:5" ht="15.75" customHeight="1">
      <c r="A18" s="27"/>
      <c r="B18" s="24" t="s">
        <v>91</v>
      </c>
      <c r="C18" s="36" t="s">
        <v>104</v>
      </c>
      <c r="D18" s="29">
        <v>995</v>
      </c>
      <c r="E18" s="29">
        <v>995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3643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3643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121241</v>
      </c>
      <c r="E27" s="38">
        <v>121241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154075</v>
      </c>
      <c r="E28" s="40">
        <f>SUM(E8,E17,E22,E23,E24,E27)</f>
        <v>157718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154075</v>
      </c>
      <c r="E32" s="21">
        <f>SUM(E33:E37)</f>
        <v>157718</v>
      </c>
    </row>
    <row r="33" spans="1:5" ht="15.75" customHeight="1">
      <c r="A33" s="59"/>
      <c r="B33" s="60" t="s">
        <v>85</v>
      </c>
      <c r="C33" s="36" t="s">
        <v>34</v>
      </c>
      <c r="D33" s="61">
        <v>83329</v>
      </c>
      <c r="E33" s="61">
        <v>85279</v>
      </c>
    </row>
    <row r="34" spans="1:5" ht="30">
      <c r="A34" s="27"/>
      <c r="B34" s="62" t="s">
        <v>86</v>
      </c>
      <c r="C34" s="28" t="s">
        <v>219</v>
      </c>
      <c r="D34" s="29">
        <v>21966</v>
      </c>
      <c r="E34" s="29">
        <v>22493</v>
      </c>
    </row>
    <row r="35" spans="1:5" ht="15.75" customHeight="1">
      <c r="A35" s="27"/>
      <c r="B35" s="62" t="s">
        <v>87</v>
      </c>
      <c r="C35" s="28" t="s">
        <v>116</v>
      </c>
      <c r="D35" s="29">
        <v>48780</v>
      </c>
      <c r="E35" s="29">
        <v>49946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/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154075</v>
      </c>
      <c r="E44" s="21">
        <f>+E32+E38+E43</f>
        <v>157718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8">
        <v>37.75</v>
      </c>
      <c r="E46" s="228">
        <v>37.75</v>
      </c>
    </row>
    <row r="47" spans="1:5" ht="15.75" customHeight="1" thickBot="1">
      <c r="A47" s="64" t="s">
        <v>312</v>
      </c>
      <c r="B47" s="65"/>
      <c r="C47" s="66"/>
      <c r="D47" s="227">
        <v>1</v>
      </c>
      <c r="E47" s="227">
        <v>1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24"/>
  <sheetViews>
    <sheetView view="pageBreakPreview" zoomScaleSheetLayoutView="100" zoomScalePageLayoutView="0" workbookViewId="0" topLeftCell="A1">
      <selection activeCell="B32" sqref="B32"/>
    </sheetView>
  </sheetViews>
  <sheetFormatPr defaultColWidth="9.00390625" defaultRowHeight="12.75"/>
  <cols>
    <col min="1" max="1" width="23.125" style="313" customWidth="1"/>
    <col min="2" max="2" width="94.875" style="313" customWidth="1"/>
    <col min="3" max="16384" width="9.375" style="313" customWidth="1"/>
  </cols>
  <sheetData>
    <row r="2" spans="1:2" ht="12.75">
      <c r="A2" s="314"/>
      <c r="B2" s="314"/>
    </row>
    <row r="3" spans="1:2" ht="33" customHeight="1">
      <c r="A3" s="315" t="s">
        <v>512</v>
      </c>
      <c r="B3" s="316" t="s">
        <v>548</v>
      </c>
    </row>
    <row r="4" spans="1:2" ht="33" customHeight="1">
      <c r="A4" s="315" t="s">
        <v>538</v>
      </c>
      <c r="B4" s="316" t="s">
        <v>551</v>
      </c>
    </row>
    <row r="5" spans="1:2" ht="33" customHeight="1">
      <c r="A5" s="315" t="s">
        <v>513</v>
      </c>
      <c r="B5" s="316" t="s">
        <v>488</v>
      </c>
    </row>
    <row r="6" spans="1:2" ht="33" customHeight="1">
      <c r="A6" s="315" t="s">
        <v>523</v>
      </c>
      <c r="B6" s="316" t="s">
        <v>550</v>
      </c>
    </row>
    <row r="7" spans="1:2" ht="33" customHeight="1">
      <c r="A7" s="315" t="s">
        <v>524</v>
      </c>
      <c r="B7" s="317" t="s">
        <v>549</v>
      </c>
    </row>
    <row r="8" spans="1:2" ht="33" customHeight="1">
      <c r="A8" s="315" t="s">
        <v>525</v>
      </c>
      <c r="B8" s="316" t="s">
        <v>552</v>
      </c>
    </row>
    <row r="9" spans="1:2" ht="33" customHeight="1">
      <c r="A9" s="315" t="s">
        <v>514</v>
      </c>
      <c r="B9" s="316" t="s">
        <v>539</v>
      </c>
    </row>
    <row r="10" spans="1:2" ht="33" customHeight="1">
      <c r="A10" s="315" t="s">
        <v>515</v>
      </c>
      <c r="B10" s="316" t="s">
        <v>540</v>
      </c>
    </row>
    <row r="11" spans="1:2" ht="33" customHeight="1">
      <c r="A11" s="315" t="s">
        <v>516</v>
      </c>
      <c r="B11" s="316" t="s">
        <v>526</v>
      </c>
    </row>
    <row r="12" spans="1:2" ht="33" customHeight="1">
      <c r="A12" s="315" t="s">
        <v>517</v>
      </c>
      <c r="B12" s="316" t="s">
        <v>553</v>
      </c>
    </row>
    <row r="13" spans="1:2" ht="33" customHeight="1">
      <c r="A13" s="315" t="s">
        <v>518</v>
      </c>
      <c r="B13" s="316" t="s">
        <v>554</v>
      </c>
    </row>
    <row r="14" spans="1:2" ht="33" customHeight="1">
      <c r="A14" s="315" t="s">
        <v>519</v>
      </c>
      <c r="B14" s="316" t="s">
        <v>555</v>
      </c>
    </row>
    <row r="15" spans="1:2" ht="33" customHeight="1">
      <c r="A15" s="315" t="s">
        <v>520</v>
      </c>
      <c r="B15" s="316" t="s">
        <v>556</v>
      </c>
    </row>
    <row r="16" spans="1:2" ht="33" customHeight="1">
      <c r="A16" s="315" t="s">
        <v>527</v>
      </c>
      <c r="B16" s="317" t="s">
        <v>557</v>
      </c>
    </row>
    <row r="17" spans="1:2" ht="33" customHeight="1">
      <c r="A17" s="315" t="s">
        <v>521</v>
      </c>
      <c r="B17" s="317" t="s">
        <v>558</v>
      </c>
    </row>
    <row r="18" spans="1:2" ht="33" customHeight="1">
      <c r="A18" s="315" t="s">
        <v>522</v>
      </c>
      <c r="B18" s="317" t="s">
        <v>559</v>
      </c>
    </row>
    <row r="19" spans="1:2" ht="33" customHeight="1">
      <c r="A19" s="315" t="s">
        <v>529</v>
      </c>
      <c r="B19" s="317" t="s">
        <v>560</v>
      </c>
    </row>
    <row r="20" spans="1:2" ht="33" customHeight="1">
      <c r="A20" s="315" t="s">
        <v>530</v>
      </c>
      <c r="B20" s="317" t="s">
        <v>561</v>
      </c>
    </row>
    <row r="21" spans="1:2" ht="33" customHeight="1">
      <c r="A21" s="315" t="s">
        <v>531</v>
      </c>
      <c r="B21" s="317" t="s">
        <v>562</v>
      </c>
    </row>
    <row r="22" spans="1:2" ht="33" customHeight="1">
      <c r="A22" s="315" t="s">
        <v>532</v>
      </c>
      <c r="B22" s="317" t="s">
        <v>563</v>
      </c>
    </row>
    <row r="23" spans="1:2" ht="33" customHeight="1">
      <c r="A23" s="315" t="s">
        <v>533</v>
      </c>
      <c r="B23" s="317" t="s">
        <v>564</v>
      </c>
    </row>
    <row r="24" spans="1:2" ht="33" customHeight="1">
      <c r="A24" s="315" t="s">
        <v>534</v>
      </c>
      <c r="B24" s="317" t="s">
        <v>565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&amp;C&amp;"Arial,Félkövér"&amp;14TARTALOMJEGYZÉK</oddHeader>
    <oddFooter>&amp;L&amp;D&amp;C&amp;P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574</v>
      </c>
    </row>
    <row r="2" spans="1:5" s="4" customFormat="1" ht="45" customHeight="1">
      <c r="A2" s="429" t="s">
        <v>294</v>
      </c>
      <c r="B2" s="430"/>
      <c r="C2" s="6" t="s">
        <v>374</v>
      </c>
      <c r="D2" s="7" t="s">
        <v>364</v>
      </c>
      <c r="E2" s="7" t="s">
        <v>364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30308</v>
      </c>
      <c r="E8" s="21">
        <f>SUM(E9:E16)</f>
        <v>30308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/>
      <c r="E10" s="29"/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22024</v>
      </c>
      <c r="E12" s="29">
        <v>22024</v>
      </c>
    </row>
    <row r="13" spans="1:5" s="22" customFormat="1" ht="15.75" customHeight="1">
      <c r="A13" s="27"/>
      <c r="B13" s="24" t="s">
        <v>120</v>
      </c>
      <c r="C13" s="30" t="s">
        <v>153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154</v>
      </c>
      <c r="D14" s="32">
        <v>8284</v>
      </c>
      <c r="E14" s="32">
        <v>8284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2267</v>
      </c>
      <c r="E17" s="21">
        <f>SUM(E18:E21)</f>
        <v>2267</v>
      </c>
    </row>
    <row r="18" spans="1:5" ht="15.75" customHeight="1">
      <c r="A18" s="27"/>
      <c r="B18" s="24" t="s">
        <v>91</v>
      </c>
      <c r="C18" s="36" t="s">
        <v>104</v>
      </c>
      <c r="D18" s="29">
        <v>2267</v>
      </c>
      <c r="E18" s="29">
        <v>2267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3410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3410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103097</v>
      </c>
      <c r="E27" s="38">
        <v>103097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135672</v>
      </c>
      <c r="E28" s="40">
        <f>SUM(E8,E17,E22,E23,E24,E27)</f>
        <v>139082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135672</v>
      </c>
      <c r="E32" s="21">
        <f>SUM(E33:E37)</f>
        <v>139082</v>
      </c>
    </row>
    <row r="33" spans="1:5" ht="15.75" customHeight="1">
      <c r="A33" s="59"/>
      <c r="B33" s="60" t="s">
        <v>85</v>
      </c>
      <c r="C33" s="36" t="s">
        <v>34</v>
      </c>
      <c r="D33" s="61">
        <v>55925</v>
      </c>
      <c r="E33" s="61">
        <v>55925</v>
      </c>
    </row>
    <row r="34" spans="1:5" ht="30">
      <c r="A34" s="27"/>
      <c r="B34" s="62" t="s">
        <v>86</v>
      </c>
      <c r="C34" s="28" t="s">
        <v>219</v>
      </c>
      <c r="D34" s="29">
        <v>15098</v>
      </c>
      <c r="E34" s="29">
        <v>15098</v>
      </c>
    </row>
    <row r="35" spans="1:5" ht="15.75" customHeight="1">
      <c r="A35" s="27"/>
      <c r="B35" s="62" t="s">
        <v>87</v>
      </c>
      <c r="C35" s="28" t="s">
        <v>116</v>
      </c>
      <c r="D35" s="29">
        <v>64649</v>
      </c>
      <c r="E35" s="29">
        <v>65266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2793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135672</v>
      </c>
      <c r="E44" s="21">
        <f>+E32+E38+E43</f>
        <v>139082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7">
        <v>28.6</v>
      </c>
      <c r="E46" s="227">
        <v>28.6</v>
      </c>
    </row>
    <row r="47" spans="1:5" ht="15.75" customHeight="1" thickBot="1">
      <c r="A47" s="64" t="s">
        <v>312</v>
      </c>
      <c r="B47" s="65"/>
      <c r="C47" s="66"/>
      <c r="D47" s="227">
        <v>3</v>
      </c>
      <c r="E47" s="227">
        <v>3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575</v>
      </c>
    </row>
    <row r="2" spans="1:5" s="4" customFormat="1" ht="45" customHeight="1">
      <c r="A2" s="429" t="s">
        <v>294</v>
      </c>
      <c r="B2" s="430"/>
      <c r="C2" s="6" t="s">
        <v>473</v>
      </c>
      <c r="D2" s="7" t="s">
        <v>375</v>
      </c>
      <c r="E2" s="7" t="s">
        <v>375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4520</v>
      </c>
      <c r="E8" s="21">
        <f>SUM(E9:E16)</f>
        <v>4520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>
        <v>32</v>
      </c>
      <c r="E10" s="29">
        <v>32</v>
      </c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2671</v>
      </c>
      <c r="E12" s="29">
        <v>2671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747</v>
      </c>
      <c r="E13" s="29">
        <v>747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1070</v>
      </c>
      <c r="E14" s="32">
        <v>1070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501</v>
      </c>
      <c r="E17" s="21">
        <f>SUM(E18:E21)</f>
        <v>501</v>
      </c>
    </row>
    <row r="18" spans="1:5" ht="15.75" customHeight="1">
      <c r="A18" s="27"/>
      <c r="B18" s="24" t="s">
        <v>91</v>
      </c>
      <c r="C18" s="36" t="s">
        <v>104</v>
      </c>
      <c r="D18" s="29">
        <v>501</v>
      </c>
      <c r="E18" s="29">
        <v>501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3480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3480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64516</v>
      </c>
      <c r="E27" s="38">
        <v>64516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69537</v>
      </c>
      <c r="E28" s="40">
        <f>SUM(E8,E17,E22,E23,E24,E27)</f>
        <v>73017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69537</v>
      </c>
      <c r="E32" s="21">
        <f>SUM(E33:E37)</f>
        <v>73017</v>
      </c>
    </row>
    <row r="33" spans="1:5" ht="15.75" customHeight="1">
      <c r="A33" s="59"/>
      <c r="B33" s="60" t="s">
        <v>85</v>
      </c>
      <c r="C33" s="36" t="s">
        <v>34</v>
      </c>
      <c r="D33" s="61">
        <v>43245</v>
      </c>
      <c r="E33" s="61">
        <v>43545</v>
      </c>
    </row>
    <row r="34" spans="1:5" ht="30">
      <c r="A34" s="27"/>
      <c r="B34" s="62" t="s">
        <v>86</v>
      </c>
      <c r="C34" s="28" t="s">
        <v>219</v>
      </c>
      <c r="D34" s="29">
        <v>11580</v>
      </c>
      <c r="E34" s="29">
        <v>11661</v>
      </c>
    </row>
    <row r="35" spans="1:5" ht="15.75" customHeight="1">
      <c r="A35" s="27"/>
      <c r="B35" s="62" t="s">
        <v>87</v>
      </c>
      <c r="C35" s="28" t="s">
        <v>116</v>
      </c>
      <c r="D35" s="29">
        <v>14712</v>
      </c>
      <c r="E35" s="29">
        <v>14778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3033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69537</v>
      </c>
      <c r="E44" s="21">
        <f>+E32+E38+E43</f>
        <v>73017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228">
        <v>23.75</v>
      </c>
      <c r="E46" s="228">
        <v>24.75</v>
      </c>
    </row>
    <row r="47" spans="1:5" ht="15.75" customHeight="1" thickBot="1">
      <c r="A47" s="64" t="s">
        <v>312</v>
      </c>
      <c r="B47" s="65"/>
      <c r="C47" s="66"/>
      <c r="D47" s="228">
        <v>1</v>
      </c>
      <c r="E47" s="228">
        <v>1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576</v>
      </c>
    </row>
    <row r="2" spans="1:5" s="4" customFormat="1" ht="45" customHeight="1">
      <c r="A2" s="429" t="s">
        <v>294</v>
      </c>
      <c r="B2" s="430"/>
      <c r="C2" s="6" t="s">
        <v>377</v>
      </c>
      <c r="D2" s="7" t="s">
        <v>376</v>
      </c>
      <c r="E2" s="7" t="s">
        <v>376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8597</v>
      </c>
      <c r="E8" s="21">
        <f>SUM(E9:E16)</f>
        <v>8597</v>
      </c>
    </row>
    <row r="9" spans="1:5" s="22" customFormat="1" ht="15.75" customHeight="1">
      <c r="A9" s="23"/>
      <c r="B9" s="24" t="s">
        <v>85</v>
      </c>
      <c r="C9" s="25" t="s">
        <v>149</v>
      </c>
      <c r="D9" s="26">
        <v>500</v>
      </c>
      <c r="E9" s="26">
        <v>500</v>
      </c>
    </row>
    <row r="10" spans="1:5" s="22" customFormat="1" ht="15.75" customHeight="1">
      <c r="A10" s="27"/>
      <c r="B10" s="24" t="s">
        <v>86</v>
      </c>
      <c r="C10" s="28" t="s">
        <v>150</v>
      </c>
      <c r="D10" s="29">
        <v>4970</v>
      </c>
      <c r="E10" s="29">
        <v>4970</v>
      </c>
    </row>
    <row r="11" spans="1:5" s="22" customFormat="1" ht="15.75" customHeight="1">
      <c r="A11" s="27"/>
      <c r="B11" s="24" t="s">
        <v>87</v>
      </c>
      <c r="C11" s="28" t="s">
        <v>151</v>
      </c>
      <c r="D11" s="29">
        <v>1650</v>
      </c>
      <c r="E11" s="29">
        <v>1650</v>
      </c>
    </row>
    <row r="12" spans="1:5" s="22" customFormat="1" ht="15.75" customHeight="1">
      <c r="A12" s="27"/>
      <c r="B12" s="24" t="s">
        <v>88</v>
      </c>
      <c r="C12" s="28" t="s">
        <v>152</v>
      </c>
      <c r="D12" s="29"/>
      <c r="E12" s="29"/>
    </row>
    <row r="13" spans="1:5" s="22" customFormat="1" ht="15.75" customHeight="1">
      <c r="A13" s="27"/>
      <c r="B13" s="24" t="s">
        <v>120</v>
      </c>
      <c r="C13" s="30" t="s">
        <v>153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154</v>
      </c>
      <c r="D14" s="32">
        <v>1477</v>
      </c>
      <c r="E14" s="32">
        <v>1477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1039</v>
      </c>
      <c r="E17" s="21">
        <f>SUM(E18:E21)</f>
        <v>1039</v>
      </c>
    </row>
    <row r="18" spans="1:5" ht="15.75" customHeight="1">
      <c r="A18" s="27"/>
      <c r="B18" s="24" t="s">
        <v>91</v>
      </c>
      <c r="C18" s="36" t="s">
        <v>104</v>
      </c>
      <c r="D18" s="29">
        <v>1039</v>
      </c>
      <c r="E18" s="29">
        <v>1039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4535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4535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91053</v>
      </c>
      <c r="E27" s="38">
        <v>91053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100689</v>
      </c>
      <c r="E28" s="40">
        <f>SUM(E8,E17,E22,E23,E24,E27)</f>
        <v>105224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100689</v>
      </c>
      <c r="E32" s="21">
        <f>SUM(E33:E37)</f>
        <v>105224</v>
      </c>
    </row>
    <row r="33" spans="1:5" ht="15.75" customHeight="1">
      <c r="A33" s="59"/>
      <c r="B33" s="60" t="s">
        <v>85</v>
      </c>
      <c r="C33" s="36" t="s">
        <v>34</v>
      </c>
      <c r="D33" s="61">
        <v>36912</v>
      </c>
      <c r="E33" s="61">
        <v>37059</v>
      </c>
    </row>
    <row r="34" spans="1:5" ht="30">
      <c r="A34" s="27"/>
      <c r="B34" s="62" t="s">
        <v>86</v>
      </c>
      <c r="C34" s="28" t="s">
        <v>219</v>
      </c>
      <c r="D34" s="29">
        <v>10401</v>
      </c>
      <c r="E34" s="29">
        <v>10441</v>
      </c>
    </row>
    <row r="35" spans="1:5" ht="15.75" customHeight="1">
      <c r="A35" s="27"/>
      <c r="B35" s="62" t="s">
        <v>87</v>
      </c>
      <c r="C35" s="28" t="s">
        <v>116</v>
      </c>
      <c r="D35" s="29">
        <v>53376</v>
      </c>
      <c r="E35" s="29">
        <v>54880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2844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100689</v>
      </c>
      <c r="E44" s="21">
        <f>+E32+E38+E43</f>
        <v>105224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312</v>
      </c>
      <c r="B47" s="65"/>
      <c r="C47" s="66"/>
      <c r="D47" s="228">
        <v>1</v>
      </c>
      <c r="E47" s="228">
        <v>1</v>
      </c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577</v>
      </c>
    </row>
    <row r="2" spans="1:5" s="4" customFormat="1" ht="45" customHeight="1">
      <c r="A2" s="429" t="s">
        <v>294</v>
      </c>
      <c r="B2" s="430"/>
      <c r="C2" s="6" t="s">
        <v>379</v>
      </c>
      <c r="D2" s="7" t="s">
        <v>378</v>
      </c>
      <c r="E2" s="7" t="s">
        <v>378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3229</v>
      </c>
      <c r="E8" s="21">
        <f>SUM(E9:E16)</f>
        <v>3229</v>
      </c>
    </row>
    <row r="9" spans="1:5" s="22" customFormat="1" ht="15.75" customHeight="1">
      <c r="A9" s="23"/>
      <c r="B9" s="24" t="s">
        <v>85</v>
      </c>
      <c r="C9" s="25" t="s">
        <v>149</v>
      </c>
      <c r="D9" s="26"/>
      <c r="E9" s="26"/>
    </row>
    <row r="10" spans="1:5" s="22" customFormat="1" ht="15.75" customHeight="1">
      <c r="A10" s="27"/>
      <c r="B10" s="24" t="s">
        <v>86</v>
      </c>
      <c r="C10" s="28" t="s">
        <v>150</v>
      </c>
      <c r="D10" s="29">
        <v>304</v>
      </c>
      <c r="E10" s="29">
        <v>304</v>
      </c>
    </row>
    <row r="11" spans="1:5" s="22" customFormat="1" ht="15.75" customHeight="1">
      <c r="A11" s="27"/>
      <c r="B11" s="24" t="s">
        <v>87</v>
      </c>
      <c r="C11" s="28" t="s">
        <v>151</v>
      </c>
      <c r="D11" s="29"/>
      <c r="E11" s="29"/>
    </row>
    <row r="12" spans="1:5" s="22" customFormat="1" ht="15.75" customHeight="1">
      <c r="A12" s="27"/>
      <c r="B12" s="24" t="s">
        <v>88</v>
      </c>
      <c r="C12" s="28" t="s">
        <v>152</v>
      </c>
      <c r="D12" s="29">
        <v>2925</v>
      </c>
      <c r="E12" s="29">
        <v>2925</v>
      </c>
    </row>
    <row r="13" spans="1:5" s="22" customFormat="1" ht="15.75" customHeight="1">
      <c r="A13" s="27"/>
      <c r="B13" s="24" t="s">
        <v>120</v>
      </c>
      <c r="C13" s="30" t="s">
        <v>153</v>
      </c>
      <c r="D13" s="29"/>
      <c r="E13" s="29"/>
    </row>
    <row r="14" spans="1:5" s="22" customFormat="1" ht="15.75" customHeight="1">
      <c r="A14" s="31"/>
      <c r="B14" s="24" t="s">
        <v>89</v>
      </c>
      <c r="C14" s="28" t="s">
        <v>154</v>
      </c>
      <c r="D14" s="32"/>
      <c r="E14" s="32"/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/>
      <c r="E16" s="35"/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0</v>
      </c>
      <c r="E17" s="21">
        <f>SUM(E18:E21)</f>
        <v>0</v>
      </c>
    </row>
    <row r="18" spans="1:5" ht="15.75" customHeight="1">
      <c r="A18" s="27"/>
      <c r="B18" s="24" t="s">
        <v>91</v>
      </c>
      <c r="C18" s="36" t="s">
        <v>104</v>
      </c>
      <c r="D18" s="29"/>
      <c r="E18" s="29"/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0</v>
      </c>
      <c r="E24" s="40">
        <f>+E25+E26</f>
        <v>2391</v>
      </c>
    </row>
    <row r="25" spans="1:5" s="22" customFormat="1" ht="15.75" customHeight="1">
      <c r="A25" s="23"/>
      <c r="B25" s="41" t="s">
        <v>69</v>
      </c>
      <c r="C25" s="25" t="s">
        <v>61</v>
      </c>
      <c r="D25" s="144"/>
      <c r="E25" s="42">
        <v>2391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145"/>
      <c r="E26" s="145"/>
    </row>
    <row r="27" spans="1:5" ht="15.75" customHeight="1" thickBot="1">
      <c r="A27" s="47" t="s">
        <v>8</v>
      </c>
      <c r="B27" s="48"/>
      <c r="C27" s="37" t="s">
        <v>321</v>
      </c>
      <c r="D27" s="38">
        <v>47107</v>
      </c>
      <c r="E27" s="38">
        <v>47107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50336</v>
      </c>
      <c r="E28" s="40">
        <f>SUM(E8,E17,E22,E23,E24,E27)</f>
        <v>52727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50336</v>
      </c>
      <c r="E32" s="21">
        <f>SUM(E33:E37)</f>
        <v>52727</v>
      </c>
    </row>
    <row r="33" spans="1:5" ht="15.75" customHeight="1">
      <c r="A33" s="59"/>
      <c r="B33" s="60" t="s">
        <v>85</v>
      </c>
      <c r="C33" s="36" t="s">
        <v>34</v>
      </c>
      <c r="D33" s="61">
        <v>35760</v>
      </c>
      <c r="E33" s="61">
        <v>35958</v>
      </c>
    </row>
    <row r="34" spans="1:5" ht="30">
      <c r="A34" s="27"/>
      <c r="B34" s="62" t="s">
        <v>86</v>
      </c>
      <c r="C34" s="28" t="s">
        <v>219</v>
      </c>
      <c r="D34" s="29">
        <v>9067</v>
      </c>
      <c r="E34" s="29">
        <v>9120</v>
      </c>
    </row>
    <row r="35" spans="1:5" ht="15.75" customHeight="1">
      <c r="A35" s="27"/>
      <c r="B35" s="62" t="s">
        <v>87</v>
      </c>
      <c r="C35" s="28" t="s">
        <v>116</v>
      </c>
      <c r="D35" s="29">
        <v>5509</v>
      </c>
      <c r="E35" s="29">
        <v>5572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>
        <v>2077</v>
      </c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0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/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50336</v>
      </c>
      <c r="E44" s="21">
        <f>+E32+E38+E43</f>
        <v>52727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67">
        <v>16</v>
      </c>
      <c r="E46" s="67">
        <v>16</v>
      </c>
    </row>
    <row r="47" spans="1:5" ht="15.75" customHeight="1" thickBot="1">
      <c r="A47" s="64" t="s">
        <v>312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9.625" style="68" customWidth="1"/>
    <col min="2" max="2" width="9.625" style="13" customWidth="1"/>
    <col min="3" max="3" width="72.00390625" style="13" customWidth="1"/>
    <col min="4" max="5" width="25.00390625" style="13" customWidth="1"/>
    <col min="6" max="16384" width="9.375" style="13" customWidth="1"/>
  </cols>
  <sheetData>
    <row r="1" spans="1:5" s="3" customFormat="1" ht="21" customHeight="1" thickBot="1">
      <c r="A1" s="1"/>
      <c r="B1" s="2"/>
      <c r="C1" s="143"/>
      <c r="D1" s="309"/>
      <c r="E1" s="309" t="s">
        <v>578</v>
      </c>
    </row>
    <row r="2" spans="1:5" s="4" customFormat="1" ht="45" customHeight="1">
      <c r="A2" s="429" t="s">
        <v>294</v>
      </c>
      <c r="B2" s="430"/>
      <c r="C2" s="6" t="s">
        <v>381</v>
      </c>
      <c r="D2" s="7" t="s">
        <v>380</v>
      </c>
      <c r="E2" s="7" t="s">
        <v>380</v>
      </c>
    </row>
    <row r="3" spans="1:5" s="4" customFormat="1" ht="30" customHeight="1" thickBot="1">
      <c r="A3" s="433" t="s">
        <v>293</v>
      </c>
      <c r="B3" s="434"/>
      <c r="C3" s="8" t="s">
        <v>326</v>
      </c>
      <c r="D3" s="9"/>
      <c r="E3" s="9"/>
    </row>
    <row r="4" spans="1:5" s="4" customFormat="1" ht="15.75" customHeight="1" thickBot="1">
      <c r="A4" s="10"/>
      <c r="B4" s="10"/>
      <c r="C4" s="10"/>
      <c r="D4" s="11"/>
      <c r="E4" s="11" t="s">
        <v>39</v>
      </c>
    </row>
    <row r="5" spans="1:5" s="5" customFormat="1" ht="15.75" customHeight="1" thickBot="1">
      <c r="A5" s="431"/>
      <c r="B5" s="432"/>
      <c r="C5" s="15" t="s">
        <v>386</v>
      </c>
      <c r="D5" s="16" t="s">
        <v>387</v>
      </c>
      <c r="E5" s="16" t="s">
        <v>388</v>
      </c>
    </row>
    <row r="6" spans="1:5" ht="48" thickBot="1">
      <c r="A6" s="431" t="s">
        <v>295</v>
      </c>
      <c r="B6" s="432"/>
      <c r="C6" s="15" t="s">
        <v>40</v>
      </c>
      <c r="D6" s="16" t="s">
        <v>541</v>
      </c>
      <c r="E6" s="16" t="s">
        <v>542</v>
      </c>
    </row>
    <row r="7" spans="1:5" s="5" customFormat="1" ht="15.75" customHeight="1" thickBot="1">
      <c r="A7" s="17"/>
      <c r="B7" s="18"/>
      <c r="C7" s="320" t="s">
        <v>41</v>
      </c>
      <c r="D7" s="321"/>
      <c r="E7" s="321"/>
    </row>
    <row r="8" spans="1:5" s="22" customFormat="1" ht="15.75" customHeight="1" thickBot="1">
      <c r="A8" s="14" t="s">
        <v>3</v>
      </c>
      <c r="B8" s="19"/>
      <c r="C8" s="20" t="s">
        <v>313</v>
      </c>
      <c r="D8" s="21">
        <f>SUM(D9:D16)</f>
        <v>96846</v>
      </c>
      <c r="E8" s="21">
        <f>SUM(E9:E16)</f>
        <v>96846</v>
      </c>
    </row>
    <row r="9" spans="1:5" s="22" customFormat="1" ht="15.75" customHeight="1">
      <c r="A9" s="23"/>
      <c r="B9" s="24" t="s">
        <v>85</v>
      </c>
      <c r="C9" s="25" t="s">
        <v>149</v>
      </c>
      <c r="D9" s="26">
        <v>200</v>
      </c>
      <c r="E9" s="26">
        <v>200</v>
      </c>
    </row>
    <row r="10" spans="1:5" s="22" customFormat="1" ht="15.75" customHeight="1">
      <c r="A10" s="27"/>
      <c r="B10" s="24" t="s">
        <v>86</v>
      </c>
      <c r="C10" s="28" t="s">
        <v>150</v>
      </c>
      <c r="D10" s="29">
        <v>45638</v>
      </c>
      <c r="E10" s="29">
        <v>45638</v>
      </c>
    </row>
    <row r="11" spans="1:5" s="22" customFormat="1" ht="15.75" customHeight="1">
      <c r="A11" s="27"/>
      <c r="B11" s="24" t="s">
        <v>87</v>
      </c>
      <c r="C11" s="28" t="s">
        <v>151</v>
      </c>
      <c r="D11" s="29">
        <v>19716</v>
      </c>
      <c r="E11" s="29">
        <v>19716</v>
      </c>
    </row>
    <row r="12" spans="1:5" s="22" customFormat="1" ht="15.75" customHeight="1">
      <c r="A12" s="27"/>
      <c r="B12" s="24" t="s">
        <v>88</v>
      </c>
      <c r="C12" s="28" t="s">
        <v>152</v>
      </c>
      <c r="D12" s="29">
        <v>19710</v>
      </c>
      <c r="E12" s="29">
        <v>19710</v>
      </c>
    </row>
    <row r="13" spans="1:5" s="22" customFormat="1" ht="15.75" customHeight="1">
      <c r="A13" s="27"/>
      <c r="B13" s="24" t="s">
        <v>120</v>
      </c>
      <c r="C13" s="30" t="s">
        <v>153</v>
      </c>
      <c r="D13" s="29">
        <v>2356</v>
      </c>
      <c r="E13" s="29">
        <v>2356</v>
      </c>
    </row>
    <row r="14" spans="1:5" s="22" customFormat="1" ht="15.75" customHeight="1">
      <c r="A14" s="31"/>
      <c r="B14" s="24" t="s">
        <v>89</v>
      </c>
      <c r="C14" s="28" t="s">
        <v>154</v>
      </c>
      <c r="D14" s="32">
        <v>8526</v>
      </c>
      <c r="E14" s="32">
        <v>8526</v>
      </c>
    </row>
    <row r="15" spans="1:5" ht="15.75" customHeight="1">
      <c r="A15" s="27"/>
      <c r="B15" s="24" t="s">
        <v>90</v>
      </c>
      <c r="C15" s="28" t="s">
        <v>314</v>
      </c>
      <c r="D15" s="29"/>
      <c r="E15" s="29"/>
    </row>
    <row r="16" spans="1:5" ht="15.75" customHeight="1" thickBot="1">
      <c r="A16" s="33"/>
      <c r="B16" s="34" t="s">
        <v>98</v>
      </c>
      <c r="C16" s="30" t="s">
        <v>292</v>
      </c>
      <c r="D16" s="35">
        <v>700</v>
      </c>
      <c r="E16" s="35">
        <v>700</v>
      </c>
    </row>
    <row r="17" spans="1:5" s="22" customFormat="1" ht="15.75" customHeight="1" thickBot="1">
      <c r="A17" s="14" t="s">
        <v>4</v>
      </c>
      <c r="B17" s="19"/>
      <c r="C17" s="20" t="s">
        <v>315</v>
      </c>
      <c r="D17" s="21">
        <f>SUM(D18:D21)</f>
        <v>960784</v>
      </c>
      <c r="E17" s="21">
        <f>SUM(E18:E21)</f>
        <v>956904</v>
      </c>
    </row>
    <row r="18" spans="1:5" ht="15.75" customHeight="1">
      <c r="A18" s="27"/>
      <c r="B18" s="24" t="s">
        <v>91</v>
      </c>
      <c r="C18" s="36" t="s">
        <v>104</v>
      </c>
      <c r="D18" s="29">
        <v>960784</v>
      </c>
      <c r="E18" s="29">
        <v>956904</v>
      </c>
    </row>
    <row r="19" spans="1:5" ht="15.75" customHeight="1">
      <c r="A19" s="27"/>
      <c r="B19" s="24" t="s">
        <v>92</v>
      </c>
      <c r="C19" s="28" t="s">
        <v>105</v>
      </c>
      <c r="D19" s="29"/>
      <c r="E19" s="29"/>
    </row>
    <row r="20" spans="1:5" ht="15.75" customHeight="1">
      <c r="A20" s="27"/>
      <c r="B20" s="24" t="s">
        <v>93</v>
      </c>
      <c r="C20" s="28" t="s">
        <v>316</v>
      </c>
      <c r="D20" s="29"/>
      <c r="E20" s="29"/>
    </row>
    <row r="21" spans="1:5" ht="15.75" customHeight="1" thickBot="1">
      <c r="A21" s="27"/>
      <c r="B21" s="24" t="s">
        <v>94</v>
      </c>
      <c r="C21" s="28" t="s">
        <v>106</v>
      </c>
      <c r="D21" s="29"/>
      <c r="E21" s="29"/>
    </row>
    <row r="22" spans="1:5" ht="15.75" customHeight="1" thickBot="1">
      <c r="A22" s="14" t="s">
        <v>5</v>
      </c>
      <c r="B22" s="37"/>
      <c r="C22" s="37" t="s">
        <v>317</v>
      </c>
      <c r="D22" s="38"/>
      <c r="E22" s="38"/>
    </row>
    <row r="23" spans="1:5" s="22" customFormat="1" ht="15.75" customHeight="1" thickBot="1">
      <c r="A23" s="14" t="s">
        <v>6</v>
      </c>
      <c r="B23" s="19"/>
      <c r="C23" s="37" t="s">
        <v>318</v>
      </c>
      <c r="D23" s="38"/>
      <c r="E23" s="38"/>
    </row>
    <row r="24" spans="1:5" s="22" customFormat="1" ht="15.75" customHeight="1" thickBot="1">
      <c r="A24" s="14" t="s">
        <v>7</v>
      </c>
      <c r="B24" s="39"/>
      <c r="C24" s="37" t="s">
        <v>319</v>
      </c>
      <c r="D24" s="40">
        <f>+D25+D26</f>
        <v>22443</v>
      </c>
      <c r="E24" s="40">
        <f>+E25+E26</f>
        <v>30817</v>
      </c>
    </row>
    <row r="25" spans="1:5" s="22" customFormat="1" ht="15.75" customHeight="1">
      <c r="A25" s="23"/>
      <c r="B25" s="41" t="s">
        <v>69</v>
      </c>
      <c r="C25" s="25" t="s">
        <v>61</v>
      </c>
      <c r="D25" s="42">
        <v>22443</v>
      </c>
      <c r="E25" s="42">
        <v>30817</v>
      </c>
    </row>
    <row r="26" spans="1:5" s="22" customFormat="1" ht="15.75" customHeight="1" thickBot="1">
      <c r="A26" s="43"/>
      <c r="B26" s="44" t="s">
        <v>70</v>
      </c>
      <c r="C26" s="45" t="s">
        <v>320</v>
      </c>
      <c r="D26" s="46"/>
      <c r="E26" s="46"/>
    </row>
    <row r="27" spans="1:5" ht="15.75" customHeight="1" thickBot="1">
      <c r="A27" s="47" t="s">
        <v>8</v>
      </c>
      <c r="B27" s="48"/>
      <c r="C27" s="37" t="s">
        <v>321</v>
      </c>
      <c r="D27" s="38">
        <v>24787</v>
      </c>
      <c r="E27" s="38">
        <v>31537</v>
      </c>
    </row>
    <row r="28" spans="1:5" ht="15.75" customHeight="1" thickBot="1">
      <c r="A28" s="47" t="s">
        <v>9</v>
      </c>
      <c r="B28" s="49"/>
      <c r="C28" s="50" t="s">
        <v>322</v>
      </c>
      <c r="D28" s="40">
        <f>SUM(D8,D17,D22,D23,D24,D27)</f>
        <v>1104860</v>
      </c>
      <c r="E28" s="40">
        <f>SUM(E8,E17,E22,E23,E24,E27)</f>
        <v>1116104</v>
      </c>
    </row>
    <row r="29" spans="1:5" ht="15" customHeight="1">
      <c r="A29" s="51"/>
      <c r="B29" s="51"/>
      <c r="C29" s="52"/>
      <c r="D29" s="53"/>
      <c r="E29" s="53"/>
    </row>
    <row r="30" spans="1:5" ht="15.75" thickBot="1">
      <c r="A30" s="54"/>
      <c r="B30" s="55"/>
      <c r="C30" s="55"/>
      <c r="D30" s="55"/>
      <c r="E30" s="55"/>
    </row>
    <row r="31" spans="1:5" s="5" customFormat="1" ht="15.75" customHeight="1" thickBot="1">
      <c r="A31" s="12"/>
      <c r="B31" s="56"/>
      <c r="C31" s="56" t="s">
        <v>46</v>
      </c>
      <c r="D31" s="57"/>
      <c r="E31" s="57"/>
    </row>
    <row r="32" spans="1:5" s="22" customFormat="1" ht="15.75" customHeight="1" thickBot="1">
      <c r="A32" s="14" t="s">
        <v>3</v>
      </c>
      <c r="B32" s="37"/>
      <c r="C32" s="58" t="s">
        <v>347</v>
      </c>
      <c r="D32" s="21">
        <f>SUM(D33:D37)</f>
        <v>1104860</v>
      </c>
      <c r="E32" s="21">
        <f>SUM(E33:E37)</f>
        <v>1115665</v>
      </c>
    </row>
    <row r="33" spans="1:5" ht="15.75" customHeight="1">
      <c r="A33" s="59"/>
      <c r="B33" s="60" t="s">
        <v>85</v>
      </c>
      <c r="C33" s="36" t="s">
        <v>34</v>
      </c>
      <c r="D33" s="61">
        <v>331083</v>
      </c>
      <c r="E33" s="61">
        <v>336937</v>
      </c>
    </row>
    <row r="34" spans="1:5" ht="30">
      <c r="A34" s="27"/>
      <c r="B34" s="62" t="s">
        <v>86</v>
      </c>
      <c r="C34" s="28" t="s">
        <v>219</v>
      </c>
      <c r="D34" s="29">
        <v>91401</v>
      </c>
      <c r="E34" s="29">
        <v>92982</v>
      </c>
    </row>
    <row r="35" spans="1:5" ht="15.75" customHeight="1">
      <c r="A35" s="27"/>
      <c r="B35" s="62" t="s">
        <v>87</v>
      </c>
      <c r="C35" s="28" t="s">
        <v>116</v>
      </c>
      <c r="D35" s="29">
        <v>682376</v>
      </c>
      <c r="E35" s="29">
        <v>685746</v>
      </c>
    </row>
    <row r="36" spans="1:5" ht="15.75" customHeight="1">
      <c r="A36" s="27"/>
      <c r="B36" s="62" t="s">
        <v>88</v>
      </c>
      <c r="C36" s="28" t="s">
        <v>220</v>
      </c>
      <c r="D36" s="29"/>
      <c r="E36" s="29"/>
    </row>
    <row r="37" spans="1:5" ht="15.75" customHeight="1" thickBot="1">
      <c r="A37" s="27"/>
      <c r="B37" s="62" t="s">
        <v>97</v>
      </c>
      <c r="C37" s="28" t="s">
        <v>221</v>
      </c>
      <c r="D37" s="29"/>
      <c r="E37" s="29"/>
    </row>
    <row r="38" spans="1:5" ht="15.75" customHeight="1" thickBot="1">
      <c r="A38" s="14" t="s">
        <v>4</v>
      </c>
      <c r="B38" s="37"/>
      <c r="C38" s="58" t="s">
        <v>348</v>
      </c>
      <c r="D38" s="21">
        <f>SUM(D39:D42)</f>
        <v>0</v>
      </c>
      <c r="E38" s="21">
        <f>SUM(E39:E42)</f>
        <v>439</v>
      </c>
    </row>
    <row r="39" spans="1:5" s="22" customFormat="1" ht="15.75" customHeight="1">
      <c r="A39" s="59"/>
      <c r="B39" s="60" t="s">
        <v>91</v>
      </c>
      <c r="C39" s="36" t="s">
        <v>223</v>
      </c>
      <c r="D39" s="61"/>
      <c r="E39" s="61">
        <v>439</v>
      </c>
    </row>
    <row r="40" spans="1:5" ht="15.75" customHeight="1">
      <c r="A40" s="27"/>
      <c r="B40" s="62" t="s">
        <v>92</v>
      </c>
      <c r="C40" s="28" t="s">
        <v>224</v>
      </c>
      <c r="D40" s="29"/>
      <c r="E40" s="29"/>
    </row>
    <row r="41" spans="1:5" ht="30">
      <c r="A41" s="27"/>
      <c r="B41" s="62" t="s">
        <v>95</v>
      </c>
      <c r="C41" s="28" t="s">
        <v>231</v>
      </c>
      <c r="D41" s="29"/>
      <c r="E41" s="29"/>
    </row>
    <row r="42" spans="1:5" ht="15.75" customHeight="1" thickBot="1">
      <c r="A42" s="27"/>
      <c r="B42" s="62" t="s">
        <v>107</v>
      </c>
      <c r="C42" s="28" t="s">
        <v>47</v>
      </c>
      <c r="D42" s="29"/>
      <c r="E42" s="29"/>
    </row>
    <row r="43" spans="1:5" ht="15.75" customHeight="1" thickBot="1">
      <c r="A43" s="14" t="s">
        <v>5</v>
      </c>
      <c r="B43" s="37"/>
      <c r="C43" s="58" t="s">
        <v>324</v>
      </c>
      <c r="D43" s="38"/>
      <c r="E43" s="38"/>
    </row>
    <row r="44" spans="1:5" ht="15.75" customHeight="1" thickBot="1">
      <c r="A44" s="14" t="s">
        <v>6</v>
      </c>
      <c r="B44" s="63"/>
      <c r="C44" s="20" t="s">
        <v>325</v>
      </c>
      <c r="D44" s="21">
        <f>+D32+D38+D43</f>
        <v>1104860</v>
      </c>
      <c r="E44" s="21">
        <f>+E32+E38+E43</f>
        <v>1116104</v>
      </c>
    </row>
    <row r="45" spans="1:5" ht="15.75" customHeight="1" thickBot="1">
      <c r="A45" s="54"/>
      <c r="B45" s="55"/>
      <c r="C45" s="55"/>
      <c r="D45" s="55"/>
      <c r="E45" s="55"/>
    </row>
    <row r="46" spans="1:5" ht="15.75" customHeight="1" thickBot="1">
      <c r="A46" s="64" t="s">
        <v>311</v>
      </c>
      <c r="B46" s="65"/>
      <c r="C46" s="66"/>
      <c r="D46" s="67">
        <v>159</v>
      </c>
      <c r="E46" s="67">
        <v>159</v>
      </c>
    </row>
    <row r="47" spans="1:5" ht="15.75" customHeight="1" thickBot="1">
      <c r="A47" s="64" t="s">
        <v>312</v>
      </c>
      <c r="B47" s="65"/>
      <c r="C47" s="66"/>
      <c r="D47" s="67"/>
      <c r="E47" s="67"/>
    </row>
  </sheetData>
  <sheetProtection formatCells="0"/>
  <mergeCells count="4">
    <mergeCell ref="A2:B2"/>
    <mergeCell ref="A3:B3"/>
    <mergeCell ref="A6:B6"/>
    <mergeCell ref="A5:B5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portrait" paperSize="9" scale="74" r:id="rId1"/>
  <headerFooter alignWithMargins="0">
    <oddHeader xml:space="preserve">&amp;R&amp;"Times New Roman CE,Félkövér dőlt"&amp;11 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view="pageBreakPreview" zoomScale="130" zoomScaleNormal="120" zoomScaleSheetLayoutView="130" workbookViewId="0" topLeftCell="A1">
      <selection activeCell="D85" sqref="D85"/>
    </sheetView>
  </sheetViews>
  <sheetFormatPr defaultColWidth="9.00390625" defaultRowHeight="12.75"/>
  <cols>
    <col min="1" max="1" width="10.125" style="70" customWidth="1"/>
    <col min="2" max="2" width="91.625" style="70" customWidth="1"/>
    <col min="3" max="4" width="21.625" style="70" customWidth="1"/>
    <col min="5" max="5" width="9.00390625" style="70" customWidth="1"/>
    <col min="6" max="16384" width="9.375" style="70" customWidth="1"/>
  </cols>
  <sheetData>
    <row r="1" spans="1:4" ht="15.75" customHeight="1">
      <c r="A1" s="69" t="s">
        <v>0</v>
      </c>
      <c r="B1" s="69"/>
      <c r="C1" s="69"/>
      <c r="D1" s="69"/>
    </row>
    <row r="2" spans="1:4" ht="15.75" customHeight="1" thickBot="1">
      <c r="A2" s="348"/>
      <c r="B2" s="348"/>
      <c r="C2" s="71"/>
      <c r="D2" s="329" t="s">
        <v>442</v>
      </c>
    </row>
    <row r="3" spans="1:4" ht="15" customHeight="1" thickBot="1">
      <c r="A3" s="72" t="s">
        <v>386</v>
      </c>
      <c r="B3" s="73" t="s">
        <v>387</v>
      </c>
      <c r="C3" s="74" t="s">
        <v>388</v>
      </c>
      <c r="D3" s="74" t="s">
        <v>389</v>
      </c>
    </row>
    <row r="4" spans="1:4" ht="45" customHeight="1" thickBot="1">
      <c r="A4" s="293" t="s">
        <v>58</v>
      </c>
      <c r="B4" s="294" t="s">
        <v>2</v>
      </c>
      <c r="C4" s="295" t="s">
        <v>541</v>
      </c>
      <c r="D4" s="295" t="s">
        <v>542</v>
      </c>
    </row>
    <row r="5" spans="1:4" ht="15.75" customHeight="1" thickBot="1">
      <c r="A5" s="75" t="s">
        <v>3</v>
      </c>
      <c r="B5" s="76" t="s">
        <v>535</v>
      </c>
      <c r="C5" s="77">
        <f>+C6+C13</f>
        <v>2438210</v>
      </c>
      <c r="D5" s="77">
        <v>2438210</v>
      </c>
    </row>
    <row r="6" spans="1:4" ht="15.75" customHeight="1" thickBot="1">
      <c r="A6" s="78" t="s">
        <v>4</v>
      </c>
      <c r="B6" s="79" t="s">
        <v>349</v>
      </c>
      <c r="C6" s="80">
        <f>SUM(C7:C12)</f>
        <v>1808915</v>
      </c>
      <c r="D6" s="80">
        <f>SUM(D7:D12)</f>
        <v>1808915</v>
      </c>
    </row>
    <row r="7" spans="1:4" ht="15.75" customHeight="1">
      <c r="A7" s="81" t="s">
        <v>91</v>
      </c>
      <c r="B7" s="82" t="s">
        <v>42</v>
      </c>
      <c r="C7" s="83">
        <v>1743000</v>
      </c>
      <c r="D7" s="83">
        <v>1743000</v>
      </c>
    </row>
    <row r="8" spans="1:4" ht="15.75" customHeight="1">
      <c r="A8" s="81" t="s">
        <v>92</v>
      </c>
      <c r="B8" s="82" t="s">
        <v>60</v>
      </c>
      <c r="C8" s="83"/>
      <c r="D8" s="83"/>
    </row>
    <row r="9" spans="1:4" ht="15.75" customHeight="1">
      <c r="A9" s="81" t="s">
        <v>93</v>
      </c>
      <c r="B9" s="82" t="s">
        <v>43</v>
      </c>
      <c r="C9" s="83">
        <v>60415</v>
      </c>
      <c r="D9" s="83">
        <v>60415</v>
      </c>
    </row>
    <row r="10" spans="1:4" ht="15.75" customHeight="1">
      <c r="A10" s="81" t="s">
        <v>94</v>
      </c>
      <c r="B10" s="82" t="s">
        <v>141</v>
      </c>
      <c r="C10" s="83">
        <v>5500</v>
      </c>
      <c r="D10" s="83">
        <v>5500</v>
      </c>
    </row>
    <row r="11" spans="1:4" ht="15.75" customHeight="1">
      <c r="A11" s="81" t="s">
        <v>95</v>
      </c>
      <c r="B11" s="82" t="s">
        <v>142</v>
      </c>
      <c r="C11" s="83"/>
      <c r="D11" s="83"/>
    </row>
    <row r="12" spans="1:4" ht="15.75" customHeight="1" thickBot="1">
      <c r="A12" s="81" t="s">
        <v>102</v>
      </c>
      <c r="B12" s="82" t="s">
        <v>143</v>
      </c>
      <c r="C12" s="83"/>
      <c r="D12" s="83"/>
    </row>
    <row r="13" spans="1:4" ht="15.75" customHeight="1" thickBot="1">
      <c r="A13" s="78" t="s">
        <v>5</v>
      </c>
      <c r="B13" s="79" t="s">
        <v>144</v>
      </c>
      <c r="C13" s="84">
        <f>SUM(C14:C21)</f>
        <v>629295</v>
      </c>
      <c r="D13" s="84">
        <f>SUM(D14:D21)</f>
        <v>629295</v>
      </c>
    </row>
    <row r="14" spans="1:4" ht="15.75" customHeight="1">
      <c r="A14" s="85" t="s">
        <v>63</v>
      </c>
      <c r="B14" s="86" t="s">
        <v>149</v>
      </c>
      <c r="C14" s="87">
        <v>700</v>
      </c>
      <c r="D14" s="87">
        <v>700</v>
      </c>
    </row>
    <row r="15" spans="1:4" ht="15.75" customHeight="1">
      <c r="A15" s="81" t="s">
        <v>64</v>
      </c>
      <c r="B15" s="82" t="s">
        <v>150</v>
      </c>
      <c r="C15" s="83">
        <v>242489</v>
      </c>
      <c r="D15" s="83">
        <v>242489</v>
      </c>
    </row>
    <row r="16" spans="1:4" ht="15.75" customHeight="1">
      <c r="A16" s="81" t="s">
        <v>65</v>
      </c>
      <c r="B16" s="82" t="s">
        <v>151</v>
      </c>
      <c r="C16" s="83">
        <v>99576</v>
      </c>
      <c r="D16" s="83">
        <v>99576</v>
      </c>
    </row>
    <row r="17" spans="1:4" ht="15.75" customHeight="1">
      <c r="A17" s="81" t="s">
        <v>66</v>
      </c>
      <c r="B17" s="82" t="s">
        <v>152</v>
      </c>
      <c r="C17" s="83">
        <v>80356</v>
      </c>
      <c r="D17" s="83">
        <v>80356</v>
      </c>
    </row>
    <row r="18" spans="1:4" ht="15.75" customHeight="1">
      <c r="A18" s="88" t="s">
        <v>145</v>
      </c>
      <c r="B18" s="89" t="s">
        <v>153</v>
      </c>
      <c r="C18" s="90">
        <v>11183</v>
      </c>
      <c r="D18" s="90">
        <v>11183</v>
      </c>
    </row>
    <row r="19" spans="1:4" ht="15.75" customHeight="1">
      <c r="A19" s="81" t="s">
        <v>146</v>
      </c>
      <c r="B19" s="82" t="s">
        <v>154</v>
      </c>
      <c r="C19" s="83">
        <v>189031</v>
      </c>
      <c r="D19" s="83">
        <v>189031</v>
      </c>
    </row>
    <row r="20" spans="1:4" ht="15.75" customHeight="1">
      <c r="A20" s="81" t="s">
        <v>147</v>
      </c>
      <c r="B20" s="82" t="s">
        <v>155</v>
      </c>
      <c r="C20" s="83">
        <v>5000</v>
      </c>
      <c r="D20" s="83">
        <v>5000</v>
      </c>
    </row>
    <row r="21" spans="1:4" ht="15.75" customHeight="1" thickBot="1">
      <c r="A21" s="91" t="s">
        <v>148</v>
      </c>
      <c r="B21" s="92" t="s">
        <v>156</v>
      </c>
      <c r="C21" s="93">
        <v>960</v>
      </c>
      <c r="D21" s="93">
        <v>960</v>
      </c>
    </row>
    <row r="22" spans="1:4" ht="15.75" customHeight="1" thickBot="1">
      <c r="A22" s="78" t="s">
        <v>157</v>
      </c>
      <c r="B22" s="79" t="s">
        <v>159</v>
      </c>
      <c r="C22" s="94">
        <v>17800</v>
      </c>
      <c r="D22" s="94">
        <v>17800</v>
      </c>
    </row>
    <row r="23" spans="1:4" ht="15.75" customHeight="1" thickBot="1">
      <c r="A23" s="78" t="s">
        <v>7</v>
      </c>
      <c r="B23" s="79" t="s">
        <v>350</v>
      </c>
      <c r="C23" s="84">
        <f>SUM(C24:C31)</f>
        <v>628114</v>
      </c>
      <c r="D23" s="84">
        <f>SUM(D24:D31)</f>
        <v>628114</v>
      </c>
    </row>
    <row r="24" spans="1:4" ht="15.75" customHeight="1">
      <c r="A24" s="95" t="s">
        <v>69</v>
      </c>
      <c r="B24" s="96" t="s">
        <v>165</v>
      </c>
      <c r="C24" s="97">
        <v>484507</v>
      </c>
      <c r="D24" s="97">
        <v>484507</v>
      </c>
    </row>
    <row r="25" spans="1:4" ht="15.75" customHeight="1">
      <c r="A25" s="81" t="s">
        <v>70</v>
      </c>
      <c r="B25" s="82" t="s">
        <v>166</v>
      </c>
      <c r="C25" s="83">
        <v>143607</v>
      </c>
      <c r="D25" s="83">
        <v>143607</v>
      </c>
    </row>
    <row r="26" spans="1:4" ht="15.75" customHeight="1">
      <c r="A26" s="81" t="s">
        <v>71</v>
      </c>
      <c r="B26" s="82" t="s">
        <v>167</v>
      </c>
      <c r="C26" s="83"/>
      <c r="D26" s="83"/>
    </row>
    <row r="27" spans="1:4" ht="15.75" customHeight="1">
      <c r="A27" s="98" t="s">
        <v>160</v>
      </c>
      <c r="B27" s="82" t="s">
        <v>74</v>
      </c>
      <c r="C27" s="99"/>
      <c r="D27" s="99"/>
    </row>
    <row r="28" spans="1:4" ht="15.75" customHeight="1">
      <c r="A28" s="98" t="s">
        <v>161</v>
      </c>
      <c r="B28" s="82" t="s">
        <v>168</v>
      </c>
      <c r="C28" s="99"/>
      <c r="D28" s="99"/>
    </row>
    <row r="29" spans="1:4" ht="15.75" customHeight="1">
      <c r="A29" s="81" t="s">
        <v>162</v>
      </c>
      <c r="B29" s="82" t="s">
        <v>169</v>
      </c>
      <c r="C29" s="83"/>
      <c r="D29" s="83"/>
    </row>
    <row r="30" spans="1:4" ht="15.75" customHeight="1">
      <c r="A30" s="81" t="s">
        <v>163</v>
      </c>
      <c r="B30" s="82" t="s">
        <v>170</v>
      </c>
      <c r="C30" s="83"/>
      <c r="D30" s="83"/>
    </row>
    <row r="31" spans="1:4" ht="15.75" customHeight="1" thickBot="1">
      <c r="A31" s="81" t="s">
        <v>164</v>
      </c>
      <c r="B31" s="82" t="s">
        <v>171</v>
      </c>
      <c r="C31" s="83"/>
      <c r="D31" s="83"/>
    </row>
    <row r="32" spans="1:4" ht="15.75" customHeight="1" thickBot="1">
      <c r="A32" s="78" t="s">
        <v>8</v>
      </c>
      <c r="B32" s="79" t="s">
        <v>351</v>
      </c>
      <c r="C32" s="84">
        <f>+C33+C39</f>
        <v>1629965</v>
      </c>
      <c r="D32" s="84">
        <f>+D33+D39</f>
        <v>1632835</v>
      </c>
    </row>
    <row r="33" spans="1:4" ht="15.75" customHeight="1">
      <c r="A33" s="95" t="s">
        <v>72</v>
      </c>
      <c r="B33" s="100" t="s">
        <v>174</v>
      </c>
      <c r="C33" s="312">
        <f>SUM(C34:C38)</f>
        <v>1095074</v>
      </c>
      <c r="D33" s="312">
        <f>SUM(D34:D38)</f>
        <v>1097944</v>
      </c>
    </row>
    <row r="34" spans="1:4" ht="15.75" customHeight="1">
      <c r="A34" s="81" t="s">
        <v>75</v>
      </c>
      <c r="B34" s="101" t="s">
        <v>175</v>
      </c>
      <c r="C34" s="83">
        <v>963762</v>
      </c>
      <c r="D34" s="83">
        <v>966632</v>
      </c>
    </row>
    <row r="35" spans="1:4" ht="15.75" customHeight="1">
      <c r="A35" s="81" t="s">
        <v>76</v>
      </c>
      <c r="B35" s="101" t="s">
        <v>176</v>
      </c>
      <c r="C35" s="83">
        <v>4754</v>
      </c>
      <c r="D35" s="83">
        <v>4754</v>
      </c>
    </row>
    <row r="36" spans="1:4" ht="15.75" customHeight="1">
      <c r="A36" s="81" t="s">
        <v>77</v>
      </c>
      <c r="B36" s="101" t="s">
        <v>177</v>
      </c>
      <c r="C36" s="83">
        <v>59033</v>
      </c>
      <c r="D36" s="83">
        <v>59033</v>
      </c>
    </row>
    <row r="37" spans="1:4" ht="15.75" customHeight="1">
      <c r="A37" s="81" t="s">
        <v>78</v>
      </c>
      <c r="B37" s="101" t="s">
        <v>45</v>
      </c>
      <c r="C37" s="83">
        <v>25023</v>
      </c>
      <c r="D37" s="83">
        <v>25023</v>
      </c>
    </row>
    <row r="38" spans="1:4" ht="15.75" customHeight="1">
      <c r="A38" s="81" t="s">
        <v>172</v>
      </c>
      <c r="B38" s="101" t="s">
        <v>178</v>
      </c>
      <c r="C38" s="83">
        <v>42502</v>
      </c>
      <c r="D38" s="83">
        <v>42502</v>
      </c>
    </row>
    <row r="39" spans="1:4" ht="15.75" customHeight="1">
      <c r="A39" s="81" t="s">
        <v>73</v>
      </c>
      <c r="B39" s="100" t="s">
        <v>179</v>
      </c>
      <c r="C39" s="311">
        <f>SUM(C40:C44)</f>
        <v>534891</v>
      </c>
      <c r="D39" s="311">
        <f>SUM(D40:D44)</f>
        <v>534891</v>
      </c>
    </row>
    <row r="40" spans="1:4" ht="15.75" customHeight="1">
      <c r="A40" s="81" t="s">
        <v>81</v>
      </c>
      <c r="B40" s="101" t="s">
        <v>175</v>
      </c>
      <c r="C40" s="83"/>
      <c r="D40" s="83"/>
    </row>
    <row r="41" spans="1:4" ht="15.75" customHeight="1">
      <c r="A41" s="81" t="s">
        <v>82</v>
      </c>
      <c r="B41" s="101" t="s">
        <v>176</v>
      </c>
      <c r="C41" s="83"/>
      <c r="D41" s="83"/>
    </row>
    <row r="42" spans="1:4" ht="15.75" customHeight="1">
      <c r="A42" s="81" t="s">
        <v>83</v>
      </c>
      <c r="B42" s="101" t="s">
        <v>177</v>
      </c>
      <c r="C42" s="83"/>
      <c r="D42" s="83"/>
    </row>
    <row r="43" spans="1:4" ht="15.75" customHeight="1">
      <c r="A43" s="81" t="s">
        <v>84</v>
      </c>
      <c r="B43" s="101" t="s">
        <v>45</v>
      </c>
      <c r="C43" s="83">
        <v>534891</v>
      </c>
      <c r="D43" s="83">
        <v>534891</v>
      </c>
    </row>
    <row r="44" spans="1:4" ht="15.75" customHeight="1" thickBot="1">
      <c r="A44" s="98" t="s">
        <v>173</v>
      </c>
      <c r="B44" s="102" t="s">
        <v>327</v>
      </c>
      <c r="C44" s="99"/>
      <c r="D44" s="99"/>
    </row>
    <row r="45" spans="1:4" ht="15.75" customHeight="1" thickBot="1">
      <c r="A45" s="78" t="s">
        <v>180</v>
      </c>
      <c r="B45" s="79" t="s">
        <v>352</v>
      </c>
      <c r="C45" s="84">
        <f>SUM(C46:C48)</f>
        <v>380</v>
      </c>
      <c r="D45" s="84">
        <f>SUM(D46:D48)</f>
        <v>380</v>
      </c>
    </row>
    <row r="46" spans="1:4" ht="15.75" customHeight="1">
      <c r="A46" s="95" t="s">
        <v>79</v>
      </c>
      <c r="B46" s="96" t="s">
        <v>182</v>
      </c>
      <c r="C46" s="97">
        <v>50</v>
      </c>
      <c r="D46" s="97">
        <v>50</v>
      </c>
    </row>
    <row r="47" spans="1:4" ht="15.75" customHeight="1">
      <c r="A47" s="88" t="s">
        <v>80</v>
      </c>
      <c r="B47" s="82" t="s">
        <v>183</v>
      </c>
      <c r="C47" s="90"/>
      <c r="D47" s="90"/>
    </row>
    <row r="48" spans="1:4" ht="15.75" customHeight="1" thickBot="1">
      <c r="A48" s="98" t="s">
        <v>181</v>
      </c>
      <c r="B48" s="103" t="s">
        <v>126</v>
      </c>
      <c r="C48" s="99">
        <v>330</v>
      </c>
      <c r="D48" s="99">
        <v>330</v>
      </c>
    </row>
    <row r="49" spans="1:4" ht="15.75" customHeight="1" thickBot="1">
      <c r="A49" s="78" t="s">
        <v>10</v>
      </c>
      <c r="B49" s="79" t="s">
        <v>353</v>
      </c>
      <c r="C49" s="84">
        <f>+C50+C51</f>
        <v>0</v>
      </c>
      <c r="D49" s="84">
        <f>+D50+D51</f>
        <v>0</v>
      </c>
    </row>
    <row r="50" spans="1:4" ht="15.75" customHeight="1">
      <c r="A50" s="95" t="s">
        <v>184</v>
      </c>
      <c r="B50" s="82" t="s">
        <v>117</v>
      </c>
      <c r="C50" s="97"/>
      <c r="D50" s="97"/>
    </row>
    <row r="51" spans="1:4" ht="15.75" customHeight="1" thickBot="1">
      <c r="A51" s="88" t="s">
        <v>185</v>
      </c>
      <c r="B51" s="82" t="s">
        <v>118</v>
      </c>
      <c r="C51" s="90"/>
      <c r="D51" s="90"/>
    </row>
    <row r="52" spans="1:6" ht="15.75" customHeight="1" thickBot="1">
      <c r="A52" s="78" t="s">
        <v>186</v>
      </c>
      <c r="B52" s="79" t="s">
        <v>187</v>
      </c>
      <c r="C52" s="80">
        <v>2633</v>
      </c>
      <c r="D52" s="80">
        <v>2633</v>
      </c>
      <c r="F52" s="104"/>
    </row>
    <row r="53" spans="1:4" ht="15.75" customHeight="1" thickBot="1">
      <c r="A53" s="78" t="s">
        <v>12</v>
      </c>
      <c r="B53" s="105" t="s">
        <v>188</v>
      </c>
      <c r="C53" s="106">
        <f>+C22+C5+C23+C32+C45+C49+C52</f>
        <v>4717102</v>
      </c>
      <c r="D53" s="106">
        <f>+D22+D5+D23+D32+D45+D49+D52</f>
        <v>4719972</v>
      </c>
    </row>
    <row r="54" spans="1:4" ht="15.75" customHeight="1" thickBot="1">
      <c r="A54" s="107" t="s">
        <v>13</v>
      </c>
      <c r="B54" s="79" t="s">
        <v>341</v>
      </c>
      <c r="C54" s="84">
        <f>SUM(C55:C56)</f>
        <v>342713</v>
      </c>
      <c r="D54" s="84">
        <f>SUM(D55:D56)</f>
        <v>421311</v>
      </c>
    </row>
    <row r="55" spans="1:4" ht="15.75" customHeight="1">
      <c r="A55" s="85" t="s">
        <v>121</v>
      </c>
      <c r="B55" s="86" t="s">
        <v>189</v>
      </c>
      <c r="C55" s="87">
        <v>158661</v>
      </c>
      <c r="D55" s="87">
        <v>237259</v>
      </c>
    </row>
    <row r="56" spans="1:4" ht="15.75" customHeight="1" thickBot="1">
      <c r="A56" s="91" t="s">
        <v>122</v>
      </c>
      <c r="B56" s="92" t="s">
        <v>190</v>
      </c>
      <c r="C56" s="93">
        <v>184052</v>
      </c>
      <c r="D56" s="93">
        <v>184052</v>
      </c>
    </row>
    <row r="57" spans="1:4" ht="15.75" customHeight="1" thickBot="1">
      <c r="A57" s="107" t="s">
        <v>14</v>
      </c>
      <c r="B57" s="79" t="s">
        <v>191</v>
      </c>
      <c r="C57" s="84">
        <f>SUM(C58,C65)</f>
        <v>406997</v>
      </c>
      <c r="D57" s="84">
        <f>SUM(D58,D65)</f>
        <v>406997</v>
      </c>
    </row>
    <row r="58" spans="1:4" ht="15.75" customHeight="1">
      <c r="A58" s="85" t="s">
        <v>192</v>
      </c>
      <c r="B58" s="100" t="s">
        <v>208</v>
      </c>
      <c r="C58" s="224">
        <f>SUM(C59:C64)</f>
        <v>0</v>
      </c>
      <c r="D58" s="224">
        <f>SUM(D59:D64)</f>
        <v>0</v>
      </c>
    </row>
    <row r="59" spans="1:4" ht="15.75" customHeight="1">
      <c r="A59" s="88" t="s">
        <v>207</v>
      </c>
      <c r="B59" s="101" t="s">
        <v>209</v>
      </c>
      <c r="C59" s="83"/>
      <c r="D59" s="83"/>
    </row>
    <row r="60" spans="1:4" ht="15.75" customHeight="1">
      <c r="A60" s="88" t="s">
        <v>193</v>
      </c>
      <c r="B60" s="108" t="s">
        <v>210</v>
      </c>
      <c r="C60" s="83"/>
      <c r="D60" s="83"/>
    </row>
    <row r="61" spans="1:4" ht="15.75" customHeight="1">
      <c r="A61" s="88" t="s">
        <v>194</v>
      </c>
      <c r="B61" s="108" t="s">
        <v>211</v>
      </c>
      <c r="C61" s="90"/>
      <c r="D61" s="90"/>
    </row>
    <row r="62" spans="1:4" ht="15.75" customHeight="1">
      <c r="A62" s="88" t="s">
        <v>195</v>
      </c>
      <c r="B62" s="108" t="s">
        <v>212</v>
      </c>
      <c r="C62" s="99"/>
      <c r="D62" s="99"/>
    </row>
    <row r="63" spans="1:4" ht="15.75" customHeight="1">
      <c r="A63" s="88" t="s">
        <v>196</v>
      </c>
      <c r="B63" s="108" t="s">
        <v>213</v>
      </c>
      <c r="C63" s="99"/>
      <c r="D63" s="99"/>
    </row>
    <row r="64" spans="1:4" ht="15.75" customHeight="1">
      <c r="A64" s="88" t="s">
        <v>197</v>
      </c>
      <c r="B64" s="108" t="s">
        <v>215</v>
      </c>
      <c r="C64" s="99"/>
      <c r="D64" s="99"/>
    </row>
    <row r="65" spans="1:4" ht="15.75" customHeight="1">
      <c r="A65" s="88" t="s">
        <v>198</v>
      </c>
      <c r="B65" s="100" t="s">
        <v>216</v>
      </c>
      <c r="C65" s="109">
        <f>SUM(C66:C72)</f>
        <v>406997</v>
      </c>
      <c r="D65" s="109">
        <f>SUM(D66:D72)</f>
        <v>406997</v>
      </c>
    </row>
    <row r="66" spans="1:4" ht="15.75" customHeight="1">
      <c r="A66" s="88" t="s">
        <v>199</v>
      </c>
      <c r="B66" s="108" t="s">
        <v>209</v>
      </c>
      <c r="C66" s="83"/>
      <c r="D66" s="83"/>
    </row>
    <row r="67" spans="1:4" ht="15.75" customHeight="1">
      <c r="A67" s="88" t="s">
        <v>200</v>
      </c>
      <c r="B67" s="108" t="s">
        <v>127</v>
      </c>
      <c r="C67" s="83"/>
      <c r="D67" s="83"/>
    </row>
    <row r="68" spans="1:4" ht="15.75" customHeight="1">
      <c r="A68" s="88" t="s">
        <v>201</v>
      </c>
      <c r="B68" s="108" t="s">
        <v>128</v>
      </c>
      <c r="C68" s="90">
        <v>406997</v>
      </c>
      <c r="D68" s="90">
        <v>406997</v>
      </c>
    </row>
    <row r="69" spans="1:4" ht="15.75" customHeight="1">
      <c r="A69" s="88" t="s">
        <v>202</v>
      </c>
      <c r="B69" s="108" t="s">
        <v>211</v>
      </c>
      <c r="C69" s="83"/>
      <c r="D69" s="83"/>
    </row>
    <row r="70" spans="1:4" ht="15.75" customHeight="1">
      <c r="A70" s="88" t="s">
        <v>203</v>
      </c>
      <c r="B70" s="102" t="s">
        <v>217</v>
      </c>
      <c r="C70" s="90"/>
      <c r="D70" s="90"/>
    </row>
    <row r="71" spans="1:4" ht="15.75" customHeight="1">
      <c r="A71" s="88" t="s">
        <v>204</v>
      </c>
      <c r="B71" s="102" t="s">
        <v>213</v>
      </c>
      <c r="C71" s="83"/>
      <c r="D71" s="83"/>
    </row>
    <row r="72" spans="1:4" ht="15.75" customHeight="1" thickBot="1">
      <c r="A72" s="110" t="s">
        <v>205</v>
      </c>
      <c r="B72" s="111" t="s">
        <v>218</v>
      </c>
      <c r="C72" s="112"/>
      <c r="D72" s="112"/>
    </row>
    <row r="73" spans="1:5" ht="15.75" customHeight="1" thickBot="1">
      <c r="A73" s="78" t="s">
        <v>15</v>
      </c>
      <c r="B73" s="79" t="s">
        <v>206</v>
      </c>
      <c r="C73" s="84">
        <f>+C53+C54+C57</f>
        <v>5466812</v>
      </c>
      <c r="D73" s="84">
        <f>+D53+D54+D57</f>
        <v>5548280</v>
      </c>
      <c r="E73" s="113"/>
    </row>
    <row r="74" spans="1:4" ht="22.5" customHeight="1">
      <c r="A74" s="347"/>
      <c r="B74" s="347"/>
      <c r="C74" s="347"/>
      <c r="D74" s="327"/>
    </row>
    <row r="75" spans="1:4" ht="16.5" customHeight="1">
      <c r="A75" s="351" t="s">
        <v>32</v>
      </c>
      <c r="B75" s="351"/>
      <c r="C75" s="351"/>
      <c r="D75" s="325"/>
    </row>
    <row r="76" spans="1:4" ht="16.5" customHeight="1" thickBot="1">
      <c r="A76" s="348"/>
      <c r="B76" s="348"/>
      <c r="C76" s="71"/>
      <c r="D76" s="71"/>
    </row>
    <row r="77" spans="1:4" ht="15.75" customHeight="1" thickBot="1">
      <c r="A77" s="72" t="s">
        <v>386</v>
      </c>
      <c r="B77" s="73" t="s">
        <v>387</v>
      </c>
      <c r="C77" s="74" t="s">
        <v>388</v>
      </c>
      <c r="D77" s="74" t="s">
        <v>389</v>
      </c>
    </row>
    <row r="78" spans="1:4" ht="45" customHeight="1" thickBot="1">
      <c r="A78" s="293" t="s">
        <v>1</v>
      </c>
      <c r="B78" s="294" t="s">
        <v>33</v>
      </c>
      <c r="C78" s="295" t="s">
        <v>541</v>
      </c>
      <c r="D78" s="295" t="s">
        <v>542</v>
      </c>
    </row>
    <row r="79" spans="1:4" ht="15.75" customHeight="1" thickBot="1">
      <c r="A79" s="75" t="s">
        <v>3</v>
      </c>
      <c r="B79" s="114" t="s">
        <v>354</v>
      </c>
      <c r="C79" s="115">
        <f>SUM(C80:C84)</f>
        <v>3901375</v>
      </c>
      <c r="D79" s="115">
        <f>SUM(D80:D84)</f>
        <v>3961842</v>
      </c>
    </row>
    <row r="80" spans="1:4" ht="15.75" customHeight="1">
      <c r="A80" s="85" t="s">
        <v>85</v>
      </c>
      <c r="B80" s="86" t="s">
        <v>34</v>
      </c>
      <c r="C80" s="116">
        <v>1258101</v>
      </c>
      <c r="D80" s="116">
        <v>1269325</v>
      </c>
    </row>
    <row r="81" spans="1:4" ht="15.75" customHeight="1">
      <c r="A81" s="81" t="s">
        <v>86</v>
      </c>
      <c r="B81" s="82" t="s">
        <v>219</v>
      </c>
      <c r="C81" s="117">
        <v>330919</v>
      </c>
      <c r="D81" s="117">
        <v>334007</v>
      </c>
    </row>
    <row r="82" spans="1:4" ht="15.75" customHeight="1">
      <c r="A82" s="81" t="s">
        <v>87</v>
      </c>
      <c r="B82" s="82" t="s">
        <v>116</v>
      </c>
      <c r="C82" s="118">
        <v>1818764</v>
      </c>
      <c r="D82" s="118">
        <v>1837314</v>
      </c>
    </row>
    <row r="83" spans="1:4" ht="15.75" customHeight="1">
      <c r="A83" s="81" t="s">
        <v>88</v>
      </c>
      <c r="B83" s="119" t="s">
        <v>220</v>
      </c>
      <c r="C83" s="118">
        <v>3731</v>
      </c>
      <c r="D83" s="118">
        <v>3731</v>
      </c>
    </row>
    <row r="84" spans="1:4" ht="15.75" customHeight="1">
      <c r="A84" s="81" t="s">
        <v>97</v>
      </c>
      <c r="B84" s="120" t="s">
        <v>221</v>
      </c>
      <c r="C84" s="118">
        <v>489860</v>
      </c>
      <c r="D84" s="118">
        <v>517465</v>
      </c>
    </row>
    <row r="85" spans="1:4" ht="15.75" customHeight="1">
      <c r="A85" s="81" t="s">
        <v>89</v>
      </c>
      <c r="B85" s="82" t="s">
        <v>268</v>
      </c>
      <c r="C85" s="118"/>
      <c r="D85" s="118"/>
    </row>
    <row r="86" spans="1:4" ht="15.75" customHeight="1">
      <c r="A86" s="81" t="s">
        <v>90</v>
      </c>
      <c r="B86" s="121" t="s">
        <v>269</v>
      </c>
      <c r="C86" s="118">
        <v>147090</v>
      </c>
      <c r="D86" s="118">
        <v>147090</v>
      </c>
    </row>
    <row r="87" spans="1:4" ht="15.75" customHeight="1">
      <c r="A87" s="81" t="s">
        <v>98</v>
      </c>
      <c r="B87" s="121" t="s">
        <v>270</v>
      </c>
      <c r="C87" s="118">
        <v>50443</v>
      </c>
      <c r="D87" s="118">
        <v>77901</v>
      </c>
    </row>
    <row r="88" spans="1:4" ht="15.75" customHeight="1">
      <c r="A88" s="81" t="s">
        <v>99</v>
      </c>
      <c r="B88" s="122" t="s">
        <v>271</v>
      </c>
      <c r="C88" s="118">
        <v>129032</v>
      </c>
      <c r="D88" s="118">
        <v>129179</v>
      </c>
    </row>
    <row r="89" spans="1:4" ht="15.75" customHeight="1">
      <c r="A89" s="81" t="s">
        <v>100</v>
      </c>
      <c r="B89" s="122" t="s">
        <v>272</v>
      </c>
      <c r="C89" s="118">
        <v>163295</v>
      </c>
      <c r="D89" s="118">
        <v>163295</v>
      </c>
    </row>
    <row r="90" spans="1:4" ht="15.75" customHeight="1">
      <c r="A90" s="88" t="s">
        <v>101</v>
      </c>
      <c r="B90" s="123" t="s">
        <v>273</v>
      </c>
      <c r="C90" s="118"/>
      <c r="D90" s="118"/>
    </row>
    <row r="91" spans="1:4" ht="15.75" customHeight="1">
      <c r="A91" s="81" t="s">
        <v>103</v>
      </c>
      <c r="B91" s="123" t="s">
        <v>274</v>
      </c>
      <c r="C91" s="118"/>
      <c r="D91" s="118"/>
    </row>
    <row r="92" spans="1:4" ht="15.75" customHeight="1" thickBot="1">
      <c r="A92" s="110" t="s">
        <v>222</v>
      </c>
      <c r="B92" s="124" t="s">
        <v>275</v>
      </c>
      <c r="C92" s="125"/>
      <c r="D92" s="125"/>
    </row>
    <row r="93" spans="1:4" ht="15.75" customHeight="1" thickBot="1">
      <c r="A93" s="78" t="s">
        <v>4</v>
      </c>
      <c r="B93" s="126" t="s">
        <v>355</v>
      </c>
      <c r="C93" s="127">
        <f>SUM(C94:C100)</f>
        <v>947838</v>
      </c>
      <c r="D93" s="127">
        <f>SUM(D94:D100)</f>
        <v>1007645</v>
      </c>
    </row>
    <row r="94" spans="1:4" ht="15.75" customHeight="1">
      <c r="A94" s="95" t="s">
        <v>91</v>
      </c>
      <c r="B94" s="82" t="s">
        <v>223</v>
      </c>
      <c r="C94" s="128">
        <v>12371</v>
      </c>
      <c r="D94" s="128">
        <v>12810</v>
      </c>
    </row>
    <row r="95" spans="1:4" ht="15.75" customHeight="1">
      <c r="A95" s="95" t="s">
        <v>92</v>
      </c>
      <c r="B95" s="82" t="s">
        <v>224</v>
      </c>
      <c r="C95" s="117">
        <v>29923</v>
      </c>
      <c r="D95" s="117">
        <v>47923</v>
      </c>
    </row>
    <row r="96" spans="1:4" ht="15.75" customHeight="1">
      <c r="A96" s="95" t="s">
        <v>93</v>
      </c>
      <c r="B96" s="82" t="s">
        <v>225</v>
      </c>
      <c r="C96" s="117"/>
      <c r="D96" s="117"/>
    </row>
    <row r="97" spans="1:4" ht="15.75" customHeight="1">
      <c r="A97" s="95" t="s">
        <v>94</v>
      </c>
      <c r="B97" s="82" t="s">
        <v>226</v>
      </c>
      <c r="C97" s="117"/>
      <c r="D97" s="117"/>
    </row>
    <row r="98" spans="1:4" ht="28.5">
      <c r="A98" s="95" t="s">
        <v>95</v>
      </c>
      <c r="B98" s="82" t="s">
        <v>231</v>
      </c>
      <c r="C98" s="117">
        <v>554555</v>
      </c>
      <c r="D98" s="117">
        <v>554555</v>
      </c>
    </row>
    <row r="99" spans="1:4" ht="28.5">
      <c r="A99" s="95" t="s">
        <v>102</v>
      </c>
      <c r="B99" s="82" t="s">
        <v>232</v>
      </c>
      <c r="C99" s="117">
        <v>324472</v>
      </c>
      <c r="D99" s="117">
        <v>360424</v>
      </c>
    </row>
    <row r="100" spans="1:4" ht="15.75" customHeight="1">
      <c r="A100" s="95" t="s">
        <v>107</v>
      </c>
      <c r="B100" s="82" t="s">
        <v>233</v>
      </c>
      <c r="C100" s="117">
        <v>26517</v>
      </c>
      <c r="D100" s="117">
        <v>31933</v>
      </c>
    </row>
    <row r="101" spans="1:4" ht="15.75" customHeight="1">
      <c r="A101" s="95" t="s">
        <v>227</v>
      </c>
      <c r="B101" s="82" t="s">
        <v>264</v>
      </c>
      <c r="C101" s="117"/>
      <c r="D101" s="117"/>
    </row>
    <row r="102" spans="1:4" ht="15.75" customHeight="1">
      <c r="A102" s="95" t="s">
        <v>228</v>
      </c>
      <c r="B102" s="121" t="s">
        <v>265</v>
      </c>
      <c r="C102" s="117">
        <v>25517</v>
      </c>
      <c r="D102" s="117">
        <v>28433</v>
      </c>
    </row>
    <row r="103" spans="1:4" ht="15.75" customHeight="1">
      <c r="A103" s="88" t="s">
        <v>229</v>
      </c>
      <c r="B103" s="121" t="s">
        <v>266</v>
      </c>
      <c r="C103" s="118"/>
      <c r="D103" s="118">
        <v>2500</v>
      </c>
    </row>
    <row r="104" spans="1:4" ht="15.75" customHeight="1" thickBot="1">
      <c r="A104" s="98" t="s">
        <v>230</v>
      </c>
      <c r="B104" s="121" t="s">
        <v>267</v>
      </c>
      <c r="C104" s="118">
        <v>1000</v>
      </c>
      <c r="D104" s="118">
        <v>1000</v>
      </c>
    </row>
    <row r="105" spans="1:4" ht="15.75" customHeight="1" thickBot="1">
      <c r="A105" s="78" t="s">
        <v>5</v>
      </c>
      <c r="B105" s="126" t="s">
        <v>234</v>
      </c>
      <c r="C105" s="129">
        <v>3600</v>
      </c>
      <c r="D105" s="129">
        <v>3600</v>
      </c>
    </row>
    <row r="106" spans="1:4" ht="15.75" customHeight="1" thickBot="1">
      <c r="A106" s="78" t="s">
        <v>6</v>
      </c>
      <c r="B106" s="126" t="s">
        <v>356</v>
      </c>
      <c r="C106" s="127">
        <f>SUM(C107:C108)</f>
        <v>275686</v>
      </c>
      <c r="D106" s="127">
        <f>SUM(D107:D108)</f>
        <v>236880</v>
      </c>
    </row>
    <row r="107" spans="1:4" ht="15.75" customHeight="1">
      <c r="A107" s="95" t="s">
        <v>67</v>
      </c>
      <c r="B107" s="96" t="s">
        <v>48</v>
      </c>
      <c r="C107" s="128">
        <v>10000</v>
      </c>
      <c r="D107" s="128">
        <v>30562</v>
      </c>
    </row>
    <row r="108" spans="1:4" ht="15.75" customHeight="1" thickBot="1">
      <c r="A108" s="81" t="s">
        <v>68</v>
      </c>
      <c r="B108" s="82" t="s">
        <v>49</v>
      </c>
      <c r="C108" s="117">
        <v>265686</v>
      </c>
      <c r="D108" s="117">
        <v>206318</v>
      </c>
    </row>
    <row r="109" spans="1:4" ht="15.75" customHeight="1" thickBot="1">
      <c r="A109" s="78" t="s">
        <v>7</v>
      </c>
      <c r="B109" s="105" t="s">
        <v>129</v>
      </c>
      <c r="C109" s="127">
        <f>+C79+C93+C105+C106</f>
        <v>5128499</v>
      </c>
      <c r="D109" s="127">
        <f>+D79+D93+D105+D106</f>
        <v>5209967</v>
      </c>
    </row>
    <row r="110" spans="1:4" ht="15.75" customHeight="1" thickBot="1">
      <c r="A110" s="78" t="s">
        <v>8</v>
      </c>
      <c r="B110" s="126" t="s">
        <v>235</v>
      </c>
      <c r="C110" s="127">
        <f>SUM(C111,C120)</f>
        <v>338313</v>
      </c>
      <c r="D110" s="127">
        <f>SUM(D111,D120)</f>
        <v>338313</v>
      </c>
    </row>
    <row r="111" spans="1:4" ht="15.75" customHeight="1">
      <c r="A111" s="95" t="s">
        <v>72</v>
      </c>
      <c r="B111" s="100" t="s">
        <v>242</v>
      </c>
      <c r="C111" s="318">
        <f>SUM(C112:C119)</f>
        <v>255290</v>
      </c>
      <c r="D111" s="318">
        <f>SUM(D112:D119)</f>
        <v>255290</v>
      </c>
    </row>
    <row r="112" spans="1:4" ht="15.75" customHeight="1">
      <c r="A112" s="95" t="s">
        <v>75</v>
      </c>
      <c r="B112" s="108" t="s">
        <v>243</v>
      </c>
      <c r="C112" s="117"/>
      <c r="D112" s="117"/>
    </row>
    <row r="113" spans="1:4" ht="15.75" customHeight="1">
      <c r="A113" s="95" t="s">
        <v>76</v>
      </c>
      <c r="B113" s="108" t="s">
        <v>244</v>
      </c>
      <c r="C113" s="117"/>
      <c r="D113" s="117"/>
    </row>
    <row r="114" spans="1:4" ht="15.75" customHeight="1">
      <c r="A114" s="95" t="s">
        <v>77</v>
      </c>
      <c r="B114" s="108" t="s">
        <v>131</v>
      </c>
      <c r="C114" s="117">
        <v>255290</v>
      </c>
      <c r="D114" s="117">
        <v>255290</v>
      </c>
    </row>
    <row r="115" spans="1:4" ht="15.75" customHeight="1">
      <c r="A115" s="95" t="s">
        <v>78</v>
      </c>
      <c r="B115" s="108" t="s">
        <v>132</v>
      </c>
      <c r="C115" s="117"/>
      <c r="D115" s="117"/>
    </row>
    <row r="116" spans="1:4" ht="15.75" customHeight="1">
      <c r="A116" s="95" t="s">
        <v>172</v>
      </c>
      <c r="B116" s="108" t="s">
        <v>245</v>
      </c>
      <c r="C116" s="117"/>
      <c r="D116" s="117"/>
    </row>
    <row r="117" spans="1:4" ht="15.75" customHeight="1">
      <c r="A117" s="95" t="s">
        <v>236</v>
      </c>
      <c r="B117" s="108" t="s">
        <v>246</v>
      </c>
      <c r="C117" s="117"/>
      <c r="D117" s="117"/>
    </row>
    <row r="118" spans="1:4" ht="15.75" customHeight="1">
      <c r="A118" s="95" t="s">
        <v>237</v>
      </c>
      <c r="B118" s="108" t="s">
        <v>247</v>
      </c>
      <c r="C118" s="117"/>
      <c r="D118" s="117"/>
    </row>
    <row r="119" spans="1:4" ht="15.75" customHeight="1">
      <c r="A119" s="95" t="s">
        <v>238</v>
      </c>
      <c r="B119" s="108" t="s">
        <v>115</v>
      </c>
      <c r="C119" s="117"/>
      <c r="D119" s="117"/>
    </row>
    <row r="120" spans="1:4" ht="15.75" customHeight="1">
      <c r="A120" s="95" t="s">
        <v>73</v>
      </c>
      <c r="B120" s="100" t="s">
        <v>248</v>
      </c>
      <c r="C120" s="318">
        <f>SUM(C121:C128)</f>
        <v>83023</v>
      </c>
      <c r="D120" s="318">
        <f>SUM(D121:D128)</f>
        <v>83023</v>
      </c>
    </row>
    <row r="121" spans="1:4" ht="15.75" customHeight="1">
      <c r="A121" s="95" t="s">
        <v>81</v>
      </c>
      <c r="B121" s="108" t="s">
        <v>243</v>
      </c>
      <c r="C121" s="117"/>
      <c r="D121" s="117"/>
    </row>
    <row r="122" spans="1:4" ht="15.75" customHeight="1">
      <c r="A122" s="95" t="s">
        <v>82</v>
      </c>
      <c r="B122" s="108" t="s">
        <v>249</v>
      </c>
      <c r="C122" s="117"/>
      <c r="D122" s="117"/>
    </row>
    <row r="123" spans="1:4" ht="15.75" customHeight="1">
      <c r="A123" s="95" t="s">
        <v>83</v>
      </c>
      <c r="B123" s="108" t="s">
        <v>131</v>
      </c>
      <c r="C123" s="117"/>
      <c r="D123" s="117"/>
    </row>
    <row r="124" spans="1:4" ht="15.75" customHeight="1">
      <c r="A124" s="95" t="s">
        <v>84</v>
      </c>
      <c r="B124" s="108" t="s">
        <v>132</v>
      </c>
      <c r="C124" s="130">
        <v>83023</v>
      </c>
      <c r="D124" s="130">
        <v>83023</v>
      </c>
    </row>
    <row r="125" spans="1:4" ht="15.75" customHeight="1">
      <c r="A125" s="95" t="s">
        <v>173</v>
      </c>
      <c r="B125" s="108" t="s">
        <v>245</v>
      </c>
      <c r="C125" s="117"/>
      <c r="D125" s="117"/>
    </row>
    <row r="126" spans="1:4" ht="15.75" customHeight="1">
      <c r="A126" s="95" t="s">
        <v>239</v>
      </c>
      <c r="B126" s="108" t="s">
        <v>250</v>
      </c>
      <c r="C126" s="118"/>
      <c r="D126" s="118"/>
    </row>
    <row r="127" spans="1:4" ht="15.75" customHeight="1">
      <c r="A127" s="95" t="s">
        <v>240</v>
      </c>
      <c r="B127" s="108" t="s">
        <v>247</v>
      </c>
      <c r="C127" s="118"/>
      <c r="D127" s="118"/>
    </row>
    <row r="128" spans="1:4" ht="15.75" customHeight="1" thickBot="1">
      <c r="A128" s="95" t="s">
        <v>241</v>
      </c>
      <c r="B128" s="108" t="s">
        <v>251</v>
      </c>
      <c r="C128" s="131"/>
      <c r="D128" s="131"/>
    </row>
    <row r="129" spans="1:10" ht="15.75" customHeight="1" thickBot="1">
      <c r="A129" s="78" t="s">
        <v>9</v>
      </c>
      <c r="B129" s="126" t="s">
        <v>130</v>
      </c>
      <c r="C129" s="127">
        <f>SUM(C109,C110)</f>
        <v>5466812</v>
      </c>
      <c r="D129" s="127">
        <f>SUM(D109,D110)</f>
        <v>5548280</v>
      </c>
      <c r="G129" s="104"/>
      <c r="H129" s="132"/>
      <c r="I129" s="132"/>
      <c r="J129" s="132"/>
    </row>
    <row r="130" spans="1:4" ht="12.75" customHeight="1">
      <c r="A130" s="347"/>
      <c r="B130" s="347"/>
      <c r="C130" s="347"/>
      <c r="D130" s="327"/>
    </row>
    <row r="131" spans="1:4" ht="15">
      <c r="A131" s="349" t="s">
        <v>133</v>
      </c>
      <c r="B131" s="349"/>
      <c r="C131" s="349"/>
      <c r="D131" s="323"/>
    </row>
    <row r="132" spans="1:2" ht="15" thickBot="1">
      <c r="A132" s="348"/>
      <c r="B132" s="348"/>
    </row>
    <row r="133" spans="1:4" ht="15.75" customHeight="1" thickBot="1">
      <c r="A133" s="72" t="s">
        <v>386</v>
      </c>
      <c r="B133" s="73" t="s">
        <v>387</v>
      </c>
      <c r="C133" s="74" t="s">
        <v>388</v>
      </c>
      <c r="D133" s="74" t="s">
        <v>389</v>
      </c>
    </row>
    <row r="134" spans="1:5" ht="39.75" customHeight="1" thickBot="1">
      <c r="A134" s="78">
        <v>1</v>
      </c>
      <c r="B134" s="126" t="s">
        <v>252</v>
      </c>
      <c r="C134" s="84">
        <f>+C53-C109</f>
        <v>-411397</v>
      </c>
      <c r="D134" s="84">
        <f>+D53-D109</f>
        <v>-489995</v>
      </c>
      <c r="E134" s="113"/>
    </row>
    <row r="135" spans="3:4" ht="14.25">
      <c r="C135" s="133"/>
      <c r="D135" s="133"/>
    </row>
    <row r="136" spans="1:4" ht="33" customHeight="1">
      <c r="A136" s="350" t="s">
        <v>253</v>
      </c>
      <c r="B136" s="350"/>
      <c r="C136" s="350"/>
      <c r="D136" s="324"/>
    </row>
    <row r="137" spans="1:2" ht="15" thickBot="1">
      <c r="A137" s="348"/>
      <c r="B137" s="348"/>
    </row>
    <row r="138" spans="1:4" ht="15.75" customHeight="1" thickBot="1">
      <c r="A138" s="72" t="s">
        <v>386</v>
      </c>
      <c r="B138" s="73" t="s">
        <v>387</v>
      </c>
      <c r="C138" s="74" t="s">
        <v>388</v>
      </c>
      <c r="D138" s="74" t="s">
        <v>389</v>
      </c>
    </row>
    <row r="139" spans="1:4" ht="15.75" customHeight="1" thickBot="1">
      <c r="A139" s="78" t="s">
        <v>3</v>
      </c>
      <c r="B139" s="126" t="s">
        <v>357</v>
      </c>
      <c r="C139" s="134">
        <f>C140-C143</f>
        <v>68684</v>
      </c>
      <c r="D139" s="134">
        <f>D140-D143</f>
        <v>68684</v>
      </c>
    </row>
    <row r="140" spans="1:4" ht="28.5">
      <c r="A140" s="85" t="s">
        <v>85</v>
      </c>
      <c r="B140" s="86" t="s">
        <v>254</v>
      </c>
      <c r="C140" s="135">
        <f>+C57</f>
        <v>406997</v>
      </c>
      <c r="D140" s="135">
        <f>+D57</f>
        <v>406997</v>
      </c>
    </row>
    <row r="141" spans="1:4" ht="15.75" customHeight="1">
      <c r="A141" s="81" t="s">
        <v>255</v>
      </c>
      <c r="B141" s="89" t="s">
        <v>261</v>
      </c>
      <c r="C141" s="136">
        <f>+C58</f>
        <v>0</v>
      </c>
      <c r="D141" s="136">
        <f>+D58</f>
        <v>0</v>
      </c>
    </row>
    <row r="142" spans="1:4" ht="15.75" customHeight="1">
      <c r="A142" s="88" t="s">
        <v>256</v>
      </c>
      <c r="B142" s="137" t="s">
        <v>257</v>
      </c>
      <c r="C142" s="138">
        <f>+C65</f>
        <v>406997</v>
      </c>
      <c r="D142" s="138">
        <f>+D65</f>
        <v>406997</v>
      </c>
    </row>
    <row r="143" spans="1:4" ht="15.75" customHeight="1">
      <c r="A143" s="98" t="s">
        <v>86</v>
      </c>
      <c r="B143" s="139" t="s">
        <v>258</v>
      </c>
      <c r="C143" s="140">
        <f>+C110</f>
        <v>338313</v>
      </c>
      <c r="D143" s="140">
        <f>+D110</f>
        <v>338313</v>
      </c>
    </row>
    <row r="144" spans="1:4" ht="15.75" customHeight="1">
      <c r="A144" s="81" t="s">
        <v>259</v>
      </c>
      <c r="B144" s="82" t="s">
        <v>262</v>
      </c>
      <c r="C144" s="140">
        <f>+C111</f>
        <v>255290</v>
      </c>
      <c r="D144" s="140">
        <f>+D111</f>
        <v>255290</v>
      </c>
    </row>
    <row r="145" spans="1:4" ht="15.75" customHeight="1" thickBot="1">
      <c r="A145" s="110" t="s">
        <v>260</v>
      </c>
      <c r="B145" s="141" t="s">
        <v>263</v>
      </c>
      <c r="C145" s="142">
        <f>+C120</f>
        <v>83023</v>
      </c>
      <c r="D145" s="142">
        <f>+D120</f>
        <v>83023</v>
      </c>
    </row>
  </sheetData>
  <sheetProtection/>
  <mergeCells count="9">
    <mergeCell ref="A74:C74"/>
    <mergeCell ref="A2:B2"/>
    <mergeCell ref="A76:B76"/>
    <mergeCell ref="A137:B137"/>
    <mergeCell ref="A131:C131"/>
    <mergeCell ref="A136:C136"/>
    <mergeCell ref="A130:C130"/>
    <mergeCell ref="A132:B132"/>
    <mergeCell ref="A75:C7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5" r:id="rId1"/>
  <headerFooter alignWithMargins="0">
    <oddHeader>&amp;C&amp;"Times New Roman CE,Félkövér"&amp;12
&amp;"Arial,Félkövér"Mór Városi Önkormányzat
2012. ÉVI KÖLTSÉGVETÉSÉNEK MÓDOSÍTOTT MÉRLEGE&amp;10
&amp;R&amp;"Arial,Normál" 1. melléklet
 a 14/2012. (IV.26.) Önkormányzati rendelethez</oddHeader>
    <oddFooter>&amp;L&amp;D&amp;C&amp;P</oddFooter>
  </headerFooter>
  <rowBreaks count="2" manualBreakCount="2">
    <brk id="56" max="3" man="1"/>
    <brk id="10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workbookViewId="0" topLeftCell="A1">
      <selection activeCell="G6" sqref="G6"/>
    </sheetView>
  </sheetViews>
  <sheetFormatPr defaultColWidth="9.00390625" defaultRowHeight="12.75"/>
  <cols>
    <col min="1" max="1" width="8.125" style="3" customWidth="1"/>
    <col min="2" max="2" width="58.375" style="172" customWidth="1"/>
    <col min="3" max="4" width="16.625" style="3" customWidth="1"/>
    <col min="5" max="5" width="58.375" style="3" customWidth="1"/>
    <col min="6" max="7" width="16.625" style="3" customWidth="1"/>
    <col min="8" max="16384" width="9.375" style="3" customWidth="1"/>
  </cols>
  <sheetData>
    <row r="1" spans="1:8" ht="39.75" customHeight="1">
      <c r="A1" s="357" t="s">
        <v>543</v>
      </c>
      <c r="B1" s="357"/>
      <c r="C1" s="357"/>
      <c r="D1" s="357"/>
      <c r="E1" s="357"/>
      <c r="F1" s="357"/>
      <c r="G1" s="357"/>
      <c r="H1" s="354"/>
    </row>
    <row r="2" spans="6:8" ht="15.75" thickBot="1">
      <c r="F2" s="213"/>
      <c r="G2" s="213" t="s">
        <v>442</v>
      </c>
      <c r="H2" s="354"/>
    </row>
    <row r="3" spans="1:8" s="176" customFormat="1" ht="15.75" customHeight="1" thickBot="1">
      <c r="A3" s="177" t="s">
        <v>386</v>
      </c>
      <c r="B3" s="173" t="s">
        <v>387</v>
      </c>
      <c r="C3" s="174" t="s">
        <v>388</v>
      </c>
      <c r="D3" s="174" t="s">
        <v>389</v>
      </c>
      <c r="E3" s="173" t="s">
        <v>390</v>
      </c>
      <c r="F3" s="175" t="s">
        <v>391</v>
      </c>
      <c r="G3" s="175" t="s">
        <v>392</v>
      </c>
      <c r="H3" s="354"/>
    </row>
    <row r="4" spans="1:8" ht="18" customHeight="1" thickBot="1">
      <c r="A4" s="352" t="s">
        <v>58</v>
      </c>
      <c r="B4" s="355" t="s">
        <v>41</v>
      </c>
      <c r="C4" s="356"/>
      <c r="D4" s="328"/>
      <c r="E4" s="355" t="s">
        <v>46</v>
      </c>
      <c r="F4" s="356"/>
      <c r="G4" s="346"/>
      <c r="H4" s="354"/>
    </row>
    <row r="5" spans="1:8" s="176" customFormat="1" ht="45" customHeight="1" thickBot="1">
      <c r="A5" s="353"/>
      <c r="B5" s="296" t="s">
        <v>54</v>
      </c>
      <c r="C5" s="297" t="s">
        <v>541</v>
      </c>
      <c r="D5" s="297" t="s">
        <v>542</v>
      </c>
      <c r="E5" s="296" t="s">
        <v>54</v>
      </c>
      <c r="F5" s="298" t="s">
        <v>541</v>
      </c>
      <c r="G5" s="298" t="s">
        <v>542</v>
      </c>
      <c r="H5" s="354"/>
    </row>
    <row r="6" spans="1:8" ht="15">
      <c r="A6" s="178" t="s">
        <v>3</v>
      </c>
      <c r="B6" s="179" t="s">
        <v>276</v>
      </c>
      <c r="C6" s="180">
        <v>2438210</v>
      </c>
      <c r="D6" s="180">
        <v>2438210</v>
      </c>
      <c r="E6" s="179" t="s">
        <v>55</v>
      </c>
      <c r="F6" s="61">
        <v>1258101</v>
      </c>
      <c r="G6" s="61">
        <v>1269325</v>
      </c>
      <c r="H6" s="354"/>
    </row>
    <row r="7" spans="1:8" ht="30">
      <c r="A7" s="181" t="s">
        <v>4</v>
      </c>
      <c r="B7" s="182" t="s">
        <v>183</v>
      </c>
      <c r="C7" s="183"/>
      <c r="D7" s="183"/>
      <c r="E7" s="182" t="s">
        <v>56</v>
      </c>
      <c r="F7" s="29">
        <v>330919</v>
      </c>
      <c r="G7" s="29">
        <v>334007</v>
      </c>
      <c r="H7" s="354"/>
    </row>
    <row r="8" spans="1:8" ht="15.75" customHeight="1">
      <c r="A8" s="181" t="s">
        <v>5</v>
      </c>
      <c r="B8" s="182" t="s">
        <v>158</v>
      </c>
      <c r="C8" s="183">
        <v>17800</v>
      </c>
      <c r="D8" s="183">
        <v>17800</v>
      </c>
      <c r="E8" s="182" t="s">
        <v>57</v>
      </c>
      <c r="F8" s="29">
        <v>1818764</v>
      </c>
      <c r="G8" s="29">
        <v>1837314</v>
      </c>
      <c r="H8" s="354"/>
    </row>
    <row r="9" spans="1:8" ht="15.75" customHeight="1">
      <c r="A9" s="181" t="s">
        <v>6</v>
      </c>
      <c r="B9" s="184" t="s">
        <v>62</v>
      </c>
      <c r="C9" s="183">
        <v>628114</v>
      </c>
      <c r="D9" s="183">
        <v>628114</v>
      </c>
      <c r="E9" s="182" t="s">
        <v>221</v>
      </c>
      <c r="F9" s="29">
        <v>489860</v>
      </c>
      <c r="G9" s="29">
        <v>517465</v>
      </c>
      <c r="H9" s="354"/>
    </row>
    <row r="10" spans="1:8" ht="15.75" customHeight="1">
      <c r="A10" s="181" t="s">
        <v>7</v>
      </c>
      <c r="B10" s="182" t="s">
        <v>96</v>
      </c>
      <c r="C10" s="183">
        <v>1070051</v>
      </c>
      <c r="D10" s="183">
        <v>1072921</v>
      </c>
      <c r="E10" s="182" t="s">
        <v>36</v>
      </c>
      <c r="F10" s="29">
        <v>14750</v>
      </c>
      <c r="G10" s="29">
        <v>32812</v>
      </c>
      <c r="H10" s="354"/>
    </row>
    <row r="11" spans="1:8" ht="15.75" customHeight="1">
      <c r="A11" s="181" t="s">
        <v>8</v>
      </c>
      <c r="B11" s="182" t="s">
        <v>45</v>
      </c>
      <c r="C11" s="185">
        <v>25023</v>
      </c>
      <c r="D11" s="185">
        <v>25023</v>
      </c>
      <c r="E11" s="182" t="s">
        <v>35</v>
      </c>
      <c r="F11" s="29">
        <v>3731</v>
      </c>
      <c r="G11" s="29">
        <v>3731</v>
      </c>
      <c r="H11" s="354"/>
    </row>
    <row r="12" spans="1:8" ht="15.75" customHeight="1">
      <c r="A12" s="181" t="s">
        <v>9</v>
      </c>
      <c r="B12" s="182" t="s">
        <v>106</v>
      </c>
      <c r="C12" s="183"/>
      <c r="D12" s="183"/>
      <c r="E12" s="182"/>
      <c r="F12" s="29"/>
      <c r="G12" s="29"/>
      <c r="H12" s="354"/>
    </row>
    <row r="13" spans="1:8" ht="30.75" thickBot="1">
      <c r="A13" s="181" t="s">
        <v>10</v>
      </c>
      <c r="B13" s="182" t="s">
        <v>138</v>
      </c>
      <c r="C13" s="183"/>
      <c r="D13" s="183"/>
      <c r="E13" s="182"/>
      <c r="F13" s="29"/>
      <c r="G13" s="29"/>
      <c r="H13" s="354"/>
    </row>
    <row r="14" spans="1:8" ht="15.75" customHeight="1" thickBot="1">
      <c r="A14" s="186" t="s">
        <v>11</v>
      </c>
      <c r="B14" s="187" t="s">
        <v>123</v>
      </c>
      <c r="C14" s="188">
        <f>SUM(C6:C13)</f>
        <v>4179198</v>
      </c>
      <c r="D14" s="188">
        <f>SUM(D6:D13)</f>
        <v>4182068</v>
      </c>
      <c r="E14" s="189" t="s">
        <v>124</v>
      </c>
      <c r="F14" s="21">
        <f>SUM(F6:F13)</f>
        <v>3916125</v>
      </c>
      <c r="G14" s="21">
        <f>SUM(G6:G13)</f>
        <v>3994654</v>
      </c>
      <c r="H14" s="354"/>
    </row>
    <row r="15" spans="1:8" ht="15.75" customHeight="1">
      <c r="A15" s="190" t="s">
        <v>12</v>
      </c>
      <c r="B15" s="191" t="s">
        <v>134</v>
      </c>
      <c r="C15" s="192">
        <v>158661</v>
      </c>
      <c r="D15" s="192">
        <v>237259</v>
      </c>
      <c r="E15" s="182" t="s">
        <v>243</v>
      </c>
      <c r="F15" s="193"/>
      <c r="G15" s="193"/>
      <c r="H15" s="354"/>
    </row>
    <row r="16" spans="1:8" ht="15.75" customHeight="1">
      <c r="A16" s="194" t="s">
        <v>13</v>
      </c>
      <c r="B16" s="195" t="s">
        <v>277</v>
      </c>
      <c r="C16" s="196"/>
      <c r="D16" s="196"/>
      <c r="E16" s="182" t="s">
        <v>244</v>
      </c>
      <c r="F16" s="197"/>
      <c r="G16" s="197"/>
      <c r="H16" s="354"/>
    </row>
    <row r="17" spans="1:8" ht="15.75" customHeight="1">
      <c r="A17" s="181" t="s">
        <v>14</v>
      </c>
      <c r="B17" s="182" t="s">
        <v>209</v>
      </c>
      <c r="C17" s="198"/>
      <c r="D17" s="198"/>
      <c r="E17" s="182" t="s">
        <v>280</v>
      </c>
      <c r="F17" s="197">
        <v>255290</v>
      </c>
      <c r="G17" s="197">
        <v>255290</v>
      </c>
      <c r="H17" s="354"/>
    </row>
    <row r="18" spans="1:8" ht="15.75" customHeight="1">
      <c r="A18" s="181" t="s">
        <v>15</v>
      </c>
      <c r="B18" s="182" t="s">
        <v>210</v>
      </c>
      <c r="C18" s="198"/>
      <c r="D18" s="198"/>
      <c r="E18" s="182" t="s">
        <v>132</v>
      </c>
      <c r="F18" s="197"/>
      <c r="G18" s="197"/>
      <c r="H18" s="354"/>
    </row>
    <row r="19" spans="1:8" ht="15.75" customHeight="1">
      <c r="A19" s="181" t="s">
        <v>16</v>
      </c>
      <c r="B19" s="182" t="s">
        <v>278</v>
      </c>
      <c r="C19" s="198"/>
      <c r="D19" s="198"/>
      <c r="E19" s="199" t="s">
        <v>245</v>
      </c>
      <c r="F19" s="197"/>
      <c r="G19" s="197"/>
      <c r="H19" s="354"/>
    </row>
    <row r="20" spans="1:8" ht="30">
      <c r="A20" s="181" t="s">
        <v>17</v>
      </c>
      <c r="B20" s="182" t="s">
        <v>279</v>
      </c>
      <c r="C20" s="198"/>
      <c r="D20" s="198"/>
      <c r="E20" s="182" t="s">
        <v>281</v>
      </c>
      <c r="F20" s="197"/>
      <c r="G20" s="197"/>
      <c r="H20" s="354"/>
    </row>
    <row r="21" spans="1:8" ht="30">
      <c r="A21" s="200" t="s">
        <v>18</v>
      </c>
      <c r="B21" s="199" t="s">
        <v>213</v>
      </c>
      <c r="C21" s="201"/>
      <c r="D21" s="201"/>
      <c r="E21" s="179" t="s">
        <v>246</v>
      </c>
      <c r="F21" s="193"/>
      <c r="G21" s="193"/>
      <c r="H21" s="354"/>
    </row>
    <row r="22" spans="1:8" ht="15">
      <c r="A22" s="181" t="s">
        <v>19</v>
      </c>
      <c r="B22" s="182" t="s">
        <v>214</v>
      </c>
      <c r="C22" s="198"/>
      <c r="D22" s="198"/>
      <c r="E22" s="182" t="s">
        <v>247</v>
      </c>
      <c r="F22" s="197"/>
      <c r="G22" s="197"/>
      <c r="H22" s="354"/>
    </row>
    <row r="23" spans="1:8" ht="15.75" customHeight="1" thickBot="1">
      <c r="A23" s="178" t="s">
        <v>20</v>
      </c>
      <c r="B23" s="179"/>
      <c r="C23" s="202"/>
      <c r="D23" s="202"/>
      <c r="E23" s="179" t="s">
        <v>108</v>
      </c>
      <c r="F23" s="203"/>
      <c r="G23" s="203"/>
      <c r="H23" s="354"/>
    </row>
    <row r="24" spans="1:8" ht="15.75" customHeight="1" thickBot="1">
      <c r="A24" s="186" t="s">
        <v>21</v>
      </c>
      <c r="B24" s="187" t="s">
        <v>287</v>
      </c>
      <c r="C24" s="188">
        <f>SUM(C17:C23)</f>
        <v>0</v>
      </c>
      <c r="D24" s="188">
        <f>SUM(D17:D23)</f>
        <v>0</v>
      </c>
      <c r="E24" s="187" t="s">
        <v>288</v>
      </c>
      <c r="F24" s="21">
        <f>SUM(F15:F23)</f>
        <v>255290</v>
      </c>
      <c r="G24" s="21">
        <f>SUM(G15:G23)</f>
        <v>255290</v>
      </c>
      <c r="H24" s="354"/>
    </row>
    <row r="25" spans="1:8" ht="18" customHeight="1" thickBot="1">
      <c r="A25" s="186" t="s">
        <v>22</v>
      </c>
      <c r="B25" s="204" t="s">
        <v>290</v>
      </c>
      <c r="C25" s="188">
        <f>+C14+C15+C16+C24</f>
        <v>4337859</v>
      </c>
      <c r="D25" s="188">
        <f>+D14+D15+D16+D24</f>
        <v>4419327</v>
      </c>
      <c r="E25" s="204" t="s">
        <v>289</v>
      </c>
      <c r="F25" s="21">
        <f>+F14+F24</f>
        <v>4171415</v>
      </c>
      <c r="G25" s="21">
        <f>+G14+G24</f>
        <v>4249944</v>
      </c>
      <c r="H25" s="354"/>
    </row>
    <row r="26" spans="1:8" ht="18" customHeight="1" thickBot="1">
      <c r="A26" s="186" t="s">
        <v>23</v>
      </c>
      <c r="B26" s="204" t="s">
        <v>139</v>
      </c>
      <c r="C26" s="205" t="str">
        <f>IF(((F14-C14)&gt;0),F14-C14,"----")</f>
        <v>----</v>
      </c>
      <c r="D26" s="205" t="str">
        <f>IF(((H14-D14)&gt;0),H14-D14,"----")</f>
        <v>----</v>
      </c>
      <c r="E26" s="204" t="s">
        <v>140</v>
      </c>
      <c r="F26" s="206">
        <f>IF(((C14-F14)&gt;0),C14-F14,"----")</f>
        <v>263073</v>
      </c>
      <c r="G26" s="206">
        <f>IF(((D14-G14)&gt;0),D14-G14,"----")</f>
        <v>187414</v>
      </c>
      <c r="H26" s="354"/>
    </row>
    <row r="29" ht="15.75">
      <c r="B29" s="171"/>
    </row>
  </sheetData>
  <sheetProtection/>
  <mergeCells count="5">
    <mergeCell ref="A4:A5"/>
    <mergeCell ref="H1:H26"/>
    <mergeCell ref="B4:C4"/>
    <mergeCell ref="E4:F4"/>
    <mergeCell ref="A1:G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1" r:id="rId1"/>
  <headerFooter alignWithMargins="0">
    <oddHeader>&amp;R&amp;"Times New Roman CE,Félkövér dőlt"&amp;11 &amp;"Arial,Normál"&amp;10 2. melléklet
a 14/2012. (IV.26.) Önkormányzati rendelethez</oddHeader>
    <oddFooter>&amp;L&amp;D&amp;C&amp;P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21"/>
  <sheetViews>
    <sheetView view="pageBreakPreview" zoomScaleSheetLayoutView="100" workbookViewId="0" topLeftCell="A1">
      <selection activeCell="D7" sqref="D7"/>
    </sheetView>
  </sheetViews>
  <sheetFormatPr defaultColWidth="9.00390625" defaultRowHeight="12.75"/>
  <cols>
    <col min="1" max="1" width="8.375" style="215" customWidth="1"/>
    <col min="2" max="2" width="43.375" style="215" customWidth="1"/>
    <col min="3" max="3" width="31.125" style="215" customWidth="1"/>
    <col min="4" max="4" width="18.875" style="215" customWidth="1"/>
    <col min="5" max="16384" width="9.375" style="215" customWidth="1"/>
  </cols>
  <sheetData>
    <row r="2" spans="1:4" ht="31.5" customHeight="1">
      <c r="A2" s="361" t="s">
        <v>488</v>
      </c>
      <c r="B2" s="361"/>
      <c r="C2" s="361"/>
      <c r="D2" s="361"/>
    </row>
    <row r="3" spans="1:4" ht="15.75" thickBot="1">
      <c r="A3" s="214"/>
      <c r="B3" s="214"/>
      <c r="C3" s="358"/>
      <c r="D3" s="358"/>
    </row>
    <row r="4" spans="1:4" ht="16.5" thickBot="1">
      <c r="A4" s="302" t="s">
        <v>386</v>
      </c>
      <c r="B4" s="303" t="s">
        <v>387</v>
      </c>
      <c r="C4" s="303" t="s">
        <v>388</v>
      </c>
      <c r="D4" s="304" t="s">
        <v>389</v>
      </c>
    </row>
    <row r="5" spans="1:4" ht="48" thickBot="1">
      <c r="A5" s="305" t="s">
        <v>58</v>
      </c>
      <c r="B5" s="306" t="s">
        <v>109</v>
      </c>
      <c r="C5" s="306" t="s">
        <v>110</v>
      </c>
      <c r="D5" s="307" t="s">
        <v>367</v>
      </c>
    </row>
    <row r="6" spans="1:4" ht="15.75" customHeight="1">
      <c r="A6" s="216" t="s">
        <v>3</v>
      </c>
      <c r="B6" s="217" t="s">
        <v>489</v>
      </c>
      <c r="C6" s="217" t="s">
        <v>490</v>
      </c>
      <c r="D6" s="218">
        <v>17647</v>
      </c>
    </row>
    <row r="7" spans="1:4" ht="15.75" customHeight="1">
      <c r="A7" s="219" t="s">
        <v>4</v>
      </c>
      <c r="B7" s="220" t="s">
        <v>491</v>
      </c>
      <c r="C7" s="220" t="s">
        <v>490</v>
      </c>
      <c r="D7" s="221">
        <v>1350</v>
      </c>
    </row>
    <row r="8" spans="1:4" ht="15.75" customHeight="1">
      <c r="A8" s="219" t="s">
        <v>5</v>
      </c>
      <c r="B8" s="220" t="s">
        <v>492</v>
      </c>
      <c r="C8" s="220" t="s">
        <v>490</v>
      </c>
      <c r="D8" s="221">
        <v>1475</v>
      </c>
    </row>
    <row r="9" spans="1:4" ht="30">
      <c r="A9" s="219" t="s">
        <v>6</v>
      </c>
      <c r="B9" s="220" t="s">
        <v>493</v>
      </c>
      <c r="C9" s="308" t="s">
        <v>494</v>
      </c>
      <c r="D9" s="221">
        <v>1400</v>
      </c>
    </row>
    <row r="10" spans="1:4" ht="30">
      <c r="A10" s="219" t="s">
        <v>7</v>
      </c>
      <c r="B10" s="308" t="s">
        <v>495</v>
      </c>
      <c r="C10" s="220" t="s">
        <v>496</v>
      </c>
      <c r="D10" s="221">
        <v>14259</v>
      </c>
    </row>
    <row r="11" spans="1:4" ht="15.75" customHeight="1">
      <c r="A11" s="219" t="s">
        <v>8</v>
      </c>
      <c r="B11" s="220" t="s">
        <v>497</v>
      </c>
      <c r="C11" s="220" t="s">
        <v>490</v>
      </c>
      <c r="D11" s="221">
        <v>8937</v>
      </c>
    </row>
    <row r="12" spans="1:4" ht="30">
      <c r="A12" s="219" t="s">
        <v>9</v>
      </c>
      <c r="B12" s="308" t="s">
        <v>474</v>
      </c>
      <c r="C12" s="220" t="s">
        <v>490</v>
      </c>
      <c r="D12" s="221">
        <v>4151</v>
      </c>
    </row>
    <row r="13" spans="1:4" ht="15.75" customHeight="1">
      <c r="A13" s="219" t="s">
        <v>10</v>
      </c>
      <c r="B13" s="220" t="s">
        <v>498</v>
      </c>
      <c r="C13" s="220" t="s">
        <v>490</v>
      </c>
      <c r="D13" s="221">
        <v>57000</v>
      </c>
    </row>
    <row r="14" spans="1:4" ht="30">
      <c r="A14" s="219" t="s">
        <v>11</v>
      </c>
      <c r="B14" s="220" t="s">
        <v>499</v>
      </c>
      <c r="C14" s="308" t="s">
        <v>500</v>
      </c>
      <c r="D14" s="221">
        <v>4200</v>
      </c>
    </row>
    <row r="15" spans="1:4" ht="15.75" customHeight="1">
      <c r="A15" s="219" t="s">
        <v>12</v>
      </c>
      <c r="B15" s="220" t="s">
        <v>501</v>
      </c>
      <c r="C15" s="220" t="s">
        <v>502</v>
      </c>
      <c r="D15" s="221">
        <v>500</v>
      </c>
    </row>
    <row r="16" spans="1:4" ht="15.75" customHeight="1">
      <c r="A16" s="219" t="s">
        <v>13</v>
      </c>
      <c r="B16" s="220" t="s">
        <v>503</v>
      </c>
      <c r="C16" s="220" t="s">
        <v>490</v>
      </c>
      <c r="D16" s="221">
        <v>950</v>
      </c>
    </row>
    <row r="17" spans="1:4" ht="15.75" customHeight="1">
      <c r="A17" s="219" t="s">
        <v>14</v>
      </c>
      <c r="B17" s="220" t="s">
        <v>504</v>
      </c>
      <c r="C17" s="220"/>
      <c r="D17" s="221">
        <v>3000</v>
      </c>
    </row>
    <row r="18" spans="1:4" ht="15.75" customHeight="1">
      <c r="A18" s="219" t="s">
        <v>15</v>
      </c>
      <c r="B18" s="220" t="s">
        <v>505</v>
      </c>
      <c r="C18" s="220"/>
      <c r="D18" s="221">
        <v>2250</v>
      </c>
    </row>
    <row r="19" spans="1:4" ht="30">
      <c r="A19" s="219" t="s">
        <v>16</v>
      </c>
      <c r="B19" s="220" t="s">
        <v>506</v>
      </c>
      <c r="C19" s="308" t="s">
        <v>507</v>
      </c>
      <c r="D19" s="221">
        <v>560</v>
      </c>
    </row>
    <row r="20" spans="1:4" ht="30.75" thickBot="1">
      <c r="A20" s="219" t="s">
        <v>17</v>
      </c>
      <c r="B20" s="220" t="s">
        <v>508</v>
      </c>
      <c r="C20" s="308" t="s">
        <v>509</v>
      </c>
      <c r="D20" s="221">
        <v>11500</v>
      </c>
    </row>
    <row r="21" spans="1:4" ht="15.75" customHeight="1" thickBot="1">
      <c r="A21" s="359" t="s">
        <v>37</v>
      </c>
      <c r="B21" s="360"/>
      <c r="C21" s="222"/>
      <c r="D21" s="223">
        <f>SUM(D6:D20)</f>
        <v>129179</v>
      </c>
    </row>
  </sheetData>
  <sheetProtection/>
  <mergeCells count="3">
    <mergeCell ref="C3:D3"/>
    <mergeCell ref="A21:B21"/>
    <mergeCell ref="A2:D2"/>
  </mergeCells>
  <conditionalFormatting sqref="D21">
    <cfRule type="cellIs" priority="1" dxfId="1" operator="equal" stopIfTrue="1">
      <formula>0</formula>
    </cfRule>
  </conditionalFormatting>
  <printOptions horizontalCentered="1"/>
  <pageMargins left="0.6692913385826772" right="0.6692913385826772" top="1.1023622047244095" bottom="1.1023622047244095" header="0.6692913385826772" footer="0.2755905511811024"/>
  <pageSetup horizontalDpi="600" verticalDpi="600" orientation="portrait" paperSize="9" scale="95" r:id="rId1"/>
  <headerFooter alignWithMargins="0">
    <oddHeader>&amp;R&amp;"Times New Roman CE,Félkövér dőlt"&amp;11 &amp;"Arial,Normál"&amp;10 3. melléklet
a 14/2012. (IV.26.) Önkormányzati rendelethez</oddHeader>
    <oddFooter>&amp;L&amp;D&amp;C&amp;P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="115" zoomScaleSheetLayoutView="115" workbookViewId="0" topLeftCell="A1">
      <selection activeCell="G4" sqref="G4"/>
    </sheetView>
  </sheetViews>
  <sheetFormatPr defaultColWidth="9.00390625" defaultRowHeight="12.75"/>
  <cols>
    <col min="1" max="1" width="8.00390625" style="3" customWidth="1"/>
    <col min="2" max="2" width="58.00390625" style="172" bestFit="1" customWidth="1"/>
    <col min="3" max="4" width="16.625" style="3" customWidth="1"/>
    <col min="5" max="5" width="52.50390625" style="3" customWidth="1"/>
    <col min="6" max="7" width="16.625" style="3" customWidth="1"/>
    <col min="8" max="16384" width="9.375" style="3" customWidth="1"/>
  </cols>
  <sheetData>
    <row r="1" spans="1:8" ht="39.75" customHeight="1">
      <c r="A1" s="357" t="s">
        <v>544</v>
      </c>
      <c r="B1" s="357"/>
      <c r="C1" s="357"/>
      <c r="D1" s="357"/>
      <c r="E1" s="357"/>
      <c r="F1" s="357"/>
      <c r="G1" s="357"/>
      <c r="H1" s="354"/>
    </row>
    <row r="2" spans="6:8" ht="15.75" thickBot="1">
      <c r="F2" s="213"/>
      <c r="G2" s="213" t="s">
        <v>442</v>
      </c>
      <c r="H2" s="354"/>
    </row>
    <row r="3" spans="1:8" s="176" customFormat="1" ht="15.75" customHeight="1" thickBot="1">
      <c r="A3" s="177" t="s">
        <v>386</v>
      </c>
      <c r="B3" s="173" t="s">
        <v>387</v>
      </c>
      <c r="C3" s="174" t="s">
        <v>388</v>
      </c>
      <c r="D3" s="174" t="s">
        <v>389</v>
      </c>
      <c r="E3" s="173" t="s">
        <v>390</v>
      </c>
      <c r="F3" s="175" t="s">
        <v>391</v>
      </c>
      <c r="G3" s="175" t="s">
        <v>392</v>
      </c>
      <c r="H3" s="354"/>
    </row>
    <row r="4" spans="1:8" ht="24" customHeight="1" thickBot="1">
      <c r="A4" s="362" t="s">
        <v>58</v>
      </c>
      <c r="B4" s="355" t="s">
        <v>41</v>
      </c>
      <c r="C4" s="356"/>
      <c r="D4" s="328"/>
      <c r="E4" s="355" t="s">
        <v>46</v>
      </c>
      <c r="F4" s="356"/>
      <c r="G4" s="346"/>
      <c r="H4" s="354"/>
    </row>
    <row r="5" spans="1:8" s="176" customFormat="1" ht="45" customHeight="1" thickBot="1">
      <c r="A5" s="363"/>
      <c r="B5" s="296" t="s">
        <v>54</v>
      </c>
      <c r="C5" s="297" t="s">
        <v>541</v>
      </c>
      <c r="D5" s="297" t="s">
        <v>542</v>
      </c>
      <c r="E5" s="296" t="s">
        <v>54</v>
      </c>
      <c r="F5" s="297" t="s">
        <v>541</v>
      </c>
      <c r="G5" s="297" t="s">
        <v>542</v>
      </c>
      <c r="H5" s="354"/>
    </row>
    <row r="6" spans="1:8" ht="15" customHeight="1">
      <c r="A6" s="178" t="s">
        <v>3</v>
      </c>
      <c r="B6" s="179" t="s">
        <v>59</v>
      </c>
      <c r="C6" s="180">
        <v>50</v>
      </c>
      <c r="D6" s="180">
        <v>50</v>
      </c>
      <c r="E6" s="179" t="s">
        <v>223</v>
      </c>
      <c r="F6" s="337">
        <v>12371</v>
      </c>
      <c r="G6" s="330">
        <v>12810</v>
      </c>
      <c r="H6" s="354"/>
    </row>
    <row r="7" spans="1:8" ht="30">
      <c r="A7" s="181" t="s">
        <v>4</v>
      </c>
      <c r="B7" s="182" t="s">
        <v>282</v>
      </c>
      <c r="C7" s="183"/>
      <c r="D7" s="183"/>
      <c r="E7" s="182" t="s">
        <v>224</v>
      </c>
      <c r="F7" s="183">
        <v>29923</v>
      </c>
      <c r="G7" s="331">
        <v>47923</v>
      </c>
      <c r="H7" s="354"/>
    </row>
    <row r="8" spans="1:8" ht="15">
      <c r="A8" s="181" t="s">
        <v>5</v>
      </c>
      <c r="B8" s="182" t="s">
        <v>126</v>
      </c>
      <c r="C8" s="183">
        <v>330</v>
      </c>
      <c r="D8" s="183">
        <v>330</v>
      </c>
      <c r="E8" s="182" t="s">
        <v>225</v>
      </c>
      <c r="F8" s="183"/>
      <c r="G8" s="331"/>
      <c r="H8" s="354"/>
    </row>
    <row r="9" spans="1:8" ht="15.75" customHeight="1">
      <c r="A9" s="181" t="s">
        <v>6</v>
      </c>
      <c r="B9" s="182" t="s">
        <v>169</v>
      </c>
      <c r="C9" s="183"/>
      <c r="D9" s="183"/>
      <c r="E9" s="182" t="s">
        <v>226</v>
      </c>
      <c r="F9" s="183"/>
      <c r="G9" s="331"/>
      <c r="H9" s="354"/>
    </row>
    <row r="10" spans="1:8" ht="30">
      <c r="A10" s="181" t="s">
        <v>7</v>
      </c>
      <c r="B10" s="182" t="s">
        <v>44</v>
      </c>
      <c r="C10" s="183"/>
      <c r="D10" s="183"/>
      <c r="E10" s="182" t="s">
        <v>284</v>
      </c>
      <c r="F10" s="183">
        <v>554555</v>
      </c>
      <c r="G10" s="331">
        <v>554555</v>
      </c>
      <c r="H10" s="354"/>
    </row>
    <row r="11" spans="1:8" ht="30">
      <c r="A11" s="181" t="s">
        <v>8</v>
      </c>
      <c r="B11" s="182" t="s">
        <v>119</v>
      </c>
      <c r="C11" s="185"/>
      <c r="D11" s="185"/>
      <c r="E11" s="182" t="s">
        <v>285</v>
      </c>
      <c r="F11" s="183">
        <v>324472</v>
      </c>
      <c r="G11" s="331">
        <v>360424</v>
      </c>
      <c r="H11" s="354"/>
    </row>
    <row r="12" spans="1:8" ht="15.75" customHeight="1">
      <c r="A12" s="181" t="s">
        <v>9</v>
      </c>
      <c r="B12" s="182" t="s">
        <v>96</v>
      </c>
      <c r="C12" s="183"/>
      <c r="D12" s="183"/>
      <c r="E12" s="182" t="s">
        <v>233</v>
      </c>
      <c r="F12" s="183">
        <v>26517</v>
      </c>
      <c r="G12" s="331">
        <v>31933</v>
      </c>
      <c r="H12" s="354"/>
    </row>
    <row r="13" spans="1:8" ht="15">
      <c r="A13" s="181" t="s">
        <v>10</v>
      </c>
      <c r="B13" s="182" t="s">
        <v>283</v>
      </c>
      <c r="C13" s="183"/>
      <c r="D13" s="183"/>
      <c r="E13" s="182" t="s">
        <v>36</v>
      </c>
      <c r="F13" s="183">
        <v>260936</v>
      </c>
      <c r="G13" s="331">
        <v>204068</v>
      </c>
      <c r="H13" s="354"/>
    </row>
    <row r="14" spans="1:8" ht="15.75" customHeight="1" thickBot="1">
      <c r="A14" s="181" t="s">
        <v>11</v>
      </c>
      <c r="B14" s="182" t="s">
        <v>125</v>
      </c>
      <c r="C14" s="185">
        <v>534891</v>
      </c>
      <c r="D14" s="185">
        <v>534891</v>
      </c>
      <c r="E14" s="182"/>
      <c r="F14" s="183"/>
      <c r="G14" s="331"/>
      <c r="H14" s="354"/>
    </row>
    <row r="15" spans="1:8" ht="15.75" customHeight="1" thickBot="1">
      <c r="A15" s="186" t="s">
        <v>12</v>
      </c>
      <c r="B15" s="187" t="s">
        <v>123</v>
      </c>
      <c r="C15" s="188">
        <f>SUM(C6:C14)</f>
        <v>535271</v>
      </c>
      <c r="D15" s="188">
        <f>SUM(D6:D14)</f>
        <v>535271</v>
      </c>
      <c r="E15" s="187" t="s">
        <v>124</v>
      </c>
      <c r="F15" s="188">
        <f>SUM(F6:F14)</f>
        <v>1208774</v>
      </c>
      <c r="G15" s="40">
        <f>SUM(G6:G14)</f>
        <v>1211713</v>
      </c>
      <c r="H15" s="354"/>
    </row>
    <row r="16" spans="1:8" ht="15.75" customHeight="1">
      <c r="A16" s="207" t="s">
        <v>13</v>
      </c>
      <c r="B16" s="191" t="s">
        <v>135</v>
      </c>
      <c r="C16" s="208">
        <v>184052</v>
      </c>
      <c r="D16" s="208">
        <v>184052</v>
      </c>
      <c r="E16" s="182" t="s">
        <v>243</v>
      </c>
      <c r="F16" s="202"/>
      <c r="G16" s="332"/>
      <c r="H16" s="354"/>
    </row>
    <row r="17" spans="1:8" ht="15.75" customHeight="1">
      <c r="A17" s="181" t="s">
        <v>14</v>
      </c>
      <c r="B17" s="182" t="s">
        <v>209</v>
      </c>
      <c r="C17" s="198"/>
      <c r="D17" s="198"/>
      <c r="E17" s="182" t="s">
        <v>249</v>
      </c>
      <c r="F17" s="198"/>
      <c r="G17" s="333"/>
      <c r="H17" s="354"/>
    </row>
    <row r="18" spans="1:8" ht="15.75" customHeight="1">
      <c r="A18" s="181" t="s">
        <v>15</v>
      </c>
      <c r="B18" s="182" t="s">
        <v>127</v>
      </c>
      <c r="C18" s="198"/>
      <c r="D18" s="198"/>
      <c r="E18" s="182" t="s">
        <v>131</v>
      </c>
      <c r="F18" s="198"/>
      <c r="G18" s="333"/>
      <c r="H18" s="354"/>
    </row>
    <row r="19" spans="1:8" ht="15.75" customHeight="1">
      <c r="A19" s="181" t="s">
        <v>16</v>
      </c>
      <c r="B19" s="182" t="s">
        <v>128</v>
      </c>
      <c r="C19" s="198">
        <v>406997</v>
      </c>
      <c r="D19" s="198">
        <v>406997</v>
      </c>
      <c r="E19" s="182" t="s">
        <v>132</v>
      </c>
      <c r="F19" s="198">
        <v>83023</v>
      </c>
      <c r="G19" s="333">
        <v>83023</v>
      </c>
      <c r="H19" s="354"/>
    </row>
    <row r="20" spans="1:8" ht="15.75" customHeight="1">
      <c r="A20" s="181" t="s">
        <v>17</v>
      </c>
      <c r="B20" s="182" t="s">
        <v>211</v>
      </c>
      <c r="C20" s="198">
        <v>2633</v>
      </c>
      <c r="D20" s="198">
        <v>2633</v>
      </c>
      <c r="E20" s="199" t="s">
        <v>245</v>
      </c>
      <c r="F20" s="198">
        <v>3600</v>
      </c>
      <c r="G20" s="333">
        <v>3600</v>
      </c>
      <c r="H20" s="354"/>
    </row>
    <row r="21" spans="1:8" ht="30">
      <c r="A21" s="181" t="s">
        <v>18</v>
      </c>
      <c r="B21" s="199" t="s">
        <v>286</v>
      </c>
      <c r="C21" s="198"/>
      <c r="D21" s="198"/>
      <c r="E21" s="182" t="s">
        <v>250</v>
      </c>
      <c r="F21" s="198"/>
      <c r="G21" s="333"/>
      <c r="H21" s="354"/>
    </row>
    <row r="22" spans="1:8" ht="15.75" customHeight="1">
      <c r="A22" s="181" t="s">
        <v>19</v>
      </c>
      <c r="B22" s="182" t="s">
        <v>213</v>
      </c>
      <c r="C22" s="198"/>
      <c r="D22" s="198"/>
      <c r="E22" s="179" t="s">
        <v>247</v>
      </c>
      <c r="F22" s="198"/>
      <c r="G22" s="333"/>
      <c r="H22" s="354"/>
    </row>
    <row r="23" spans="1:8" ht="15.75" customHeight="1" thickBot="1">
      <c r="A23" s="181" t="s">
        <v>20</v>
      </c>
      <c r="B23" s="179" t="s">
        <v>218</v>
      </c>
      <c r="C23" s="198"/>
      <c r="D23" s="198"/>
      <c r="E23" s="182" t="s">
        <v>251</v>
      </c>
      <c r="F23" s="198"/>
      <c r="G23" s="333"/>
      <c r="H23" s="354"/>
    </row>
    <row r="24" spans="1:8" ht="15.75" customHeight="1" thickBot="1">
      <c r="A24" s="186" t="s">
        <v>21</v>
      </c>
      <c r="B24" s="187" t="s">
        <v>383</v>
      </c>
      <c r="C24" s="188">
        <f>SUM(C17:C23)</f>
        <v>409630</v>
      </c>
      <c r="D24" s="188">
        <f>SUM(D17:D23)</f>
        <v>409630</v>
      </c>
      <c r="E24" s="187" t="s">
        <v>382</v>
      </c>
      <c r="F24" s="338">
        <f>SUM(F16:F23)</f>
        <v>86623</v>
      </c>
      <c r="G24" s="334">
        <f>SUM(G16:G23)</f>
        <v>86623</v>
      </c>
      <c r="H24" s="354"/>
    </row>
    <row r="25" spans="1:8" ht="18" customHeight="1" thickBot="1">
      <c r="A25" s="186" t="s">
        <v>22</v>
      </c>
      <c r="B25" s="204" t="s">
        <v>136</v>
      </c>
      <c r="C25" s="209">
        <f>+C15+C16+C24</f>
        <v>1128953</v>
      </c>
      <c r="D25" s="209">
        <f>+D15+D16+D24</f>
        <v>1128953</v>
      </c>
      <c r="E25" s="204" t="s">
        <v>137</v>
      </c>
      <c r="F25" s="209">
        <f>+F15+F24</f>
        <v>1295397</v>
      </c>
      <c r="G25" s="335">
        <f>+G15+G24</f>
        <v>1298336</v>
      </c>
      <c r="H25" s="354"/>
    </row>
    <row r="26" spans="1:8" ht="18" customHeight="1" thickBot="1">
      <c r="A26" s="186" t="s">
        <v>23</v>
      </c>
      <c r="B26" s="210" t="s">
        <v>139</v>
      </c>
      <c r="C26" s="211">
        <f>IF(((F15-C15)&gt;0),F15-C15,"----")</f>
        <v>673503</v>
      </c>
      <c r="D26" s="211" t="str">
        <f>IF(((H15-D15)&gt;0),H15-D15,"----")</f>
        <v>----</v>
      </c>
      <c r="E26" s="210" t="s">
        <v>140</v>
      </c>
      <c r="F26" s="211" t="str">
        <f>IF(((C15-F15)&gt;0),C15-F15,"----")</f>
        <v>----</v>
      </c>
      <c r="G26" s="336" t="str">
        <f>IF(((D15-G15)&gt;0),D15-G15,"----")</f>
        <v>----</v>
      </c>
      <c r="H26" s="354"/>
    </row>
    <row r="27" ht="15">
      <c r="H27" s="212"/>
    </row>
    <row r="28" ht="15">
      <c r="H28" s="212"/>
    </row>
    <row r="29" spans="2:8" ht="15.75">
      <c r="B29" s="171"/>
      <c r="H29" s="212"/>
    </row>
  </sheetData>
  <sheetProtection/>
  <mergeCells count="5">
    <mergeCell ref="A4:A5"/>
    <mergeCell ref="H1:H26"/>
    <mergeCell ref="B4:C4"/>
    <mergeCell ref="E4:F4"/>
    <mergeCell ref="A1:G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4" r:id="rId1"/>
  <headerFooter alignWithMargins="0">
    <oddHeader>&amp;R&amp;"Times New Roman CE,Félkövér dőlt"&amp;11 &amp;"Arial,Normál"&amp;10 4. melléklet
a 14/2012. (IV.26.) Önkormányzati rendelethez</oddHeader>
    <oddFooter>&amp;L&amp;D&amp;C&amp;P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N54"/>
  <sheetViews>
    <sheetView view="pageBreakPreview" zoomScaleSheetLayoutView="100" zoomScalePageLayoutView="0" workbookViewId="0" topLeftCell="A1">
      <selection activeCell="A50" sqref="A50:IV51"/>
    </sheetView>
  </sheetViews>
  <sheetFormatPr defaultColWidth="9.00390625" defaultRowHeight="12.75"/>
  <cols>
    <col min="1" max="1" width="4.125" style="262" bestFit="1" customWidth="1"/>
    <col min="2" max="2" width="4.875" style="261" customWidth="1"/>
    <col min="3" max="6" width="9.375" style="261" customWidth="1"/>
    <col min="7" max="7" width="52.375" style="261" customWidth="1"/>
    <col min="8" max="8" width="13.375" style="261" hidden="1" customWidth="1"/>
    <col min="9" max="10" width="11.125" style="261" hidden="1" customWidth="1"/>
    <col min="11" max="11" width="12.625" style="261" hidden="1" customWidth="1"/>
    <col min="12" max="12" width="14.875" style="261" hidden="1" customWidth="1"/>
    <col min="13" max="14" width="14.875" style="261" customWidth="1"/>
    <col min="15" max="16384" width="9.375" style="261" customWidth="1"/>
  </cols>
  <sheetData>
    <row r="2" spans="12:14" ht="12.75">
      <c r="L2" s="299"/>
      <c r="M2" s="262"/>
      <c r="N2" s="262" t="s">
        <v>442</v>
      </c>
    </row>
    <row r="3" ht="12.75">
      <c r="A3" s="261"/>
    </row>
    <row r="4" spans="1:14" ht="12.75">
      <c r="A4" s="385"/>
      <c r="B4" s="386" t="s">
        <v>386</v>
      </c>
      <c r="C4" s="386"/>
      <c r="D4" s="386"/>
      <c r="E4" s="386"/>
      <c r="F4" s="386"/>
      <c r="G4" s="386"/>
      <c r="H4" s="288" t="s">
        <v>387</v>
      </c>
      <c r="I4" s="288" t="s">
        <v>388</v>
      </c>
      <c r="J4" s="288" t="s">
        <v>389</v>
      </c>
      <c r="K4" s="288" t="s">
        <v>390</v>
      </c>
      <c r="L4" s="288" t="s">
        <v>391</v>
      </c>
      <c r="M4" s="288" t="s">
        <v>387</v>
      </c>
      <c r="N4" s="288" t="s">
        <v>388</v>
      </c>
    </row>
    <row r="5" spans="1:14" s="279" customFormat="1" ht="52.5" customHeight="1">
      <c r="A5" s="385"/>
      <c r="B5" s="387" t="s">
        <v>487</v>
      </c>
      <c r="C5" s="388"/>
      <c r="D5" s="388"/>
      <c r="E5" s="388"/>
      <c r="F5" s="388"/>
      <c r="G5" s="389"/>
      <c r="H5" s="280" t="s">
        <v>481</v>
      </c>
      <c r="I5" s="280" t="s">
        <v>439</v>
      </c>
      <c r="J5" s="280" t="s">
        <v>482</v>
      </c>
      <c r="K5" s="280" t="s">
        <v>45</v>
      </c>
      <c r="L5" s="280" t="s">
        <v>483</v>
      </c>
      <c r="M5" s="396" t="s">
        <v>541</v>
      </c>
      <c r="N5" s="396" t="s">
        <v>542</v>
      </c>
    </row>
    <row r="6" spans="1:14" ht="12.75">
      <c r="A6" s="385"/>
      <c r="B6" s="390"/>
      <c r="C6" s="391"/>
      <c r="D6" s="391"/>
      <c r="E6" s="391"/>
      <c r="F6" s="391"/>
      <c r="G6" s="392"/>
      <c r="H6" s="397" t="s">
        <v>437</v>
      </c>
      <c r="I6" s="397"/>
      <c r="J6" s="397"/>
      <c r="K6" s="397"/>
      <c r="L6" s="397"/>
      <c r="M6" s="396"/>
      <c r="N6" s="396"/>
    </row>
    <row r="7" spans="1:14" s="279" customFormat="1" ht="25.5">
      <c r="A7" s="385"/>
      <c r="B7" s="393"/>
      <c r="C7" s="394"/>
      <c r="D7" s="394"/>
      <c r="E7" s="394"/>
      <c r="F7" s="394"/>
      <c r="G7" s="395"/>
      <c r="H7" s="280" t="s">
        <v>436</v>
      </c>
      <c r="I7" s="396" t="s">
        <v>435</v>
      </c>
      <c r="J7" s="396"/>
      <c r="K7" s="396"/>
      <c r="L7" s="280" t="s">
        <v>434</v>
      </c>
      <c r="M7" s="396"/>
      <c r="N7" s="396"/>
    </row>
    <row r="8" spans="1:14" ht="12.75">
      <c r="A8" s="267" t="s">
        <v>3</v>
      </c>
      <c r="B8" s="369" t="s">
        <v>466</v>
      </c>
      <c r="C8" s="369"/>
      <c r="D8" s="369"/>
      <c r="E8" s="369"/>
      <c r="F8" s="369"/>
      <c r="G8" s="369"/>
      <c r="H8" s="274">
        <f aca="true" t="shared" si="0" ref="H8:M8">SUM(H9:H18)</f>
        <v>13956</v>
      </c>
      <c r="I8" s="274">
        <f t="shared" si="0"/>
        <v>2377</v>
      </c>
      <c r="J8" s="274">
        <f t="shared" si="0"/>
        <v>18665</v>
      </c>
      <c r="K8" s="274">
        <f t="shared" si="0"/>
        <v>74747</v>
      </c>
      <c r="L8" s="274">
        <f t="shared" si="0"/>
        <v>22662</v>
      </c>
      <c r="M8" s="274">
        <f t="shared" si="0"/>
        <v>132407</v>
      </c>
      <c r="N8" s="274">
        <f>SUM(N9:N19)</f>
        <v>134407</v>
      </c>
    </row>
    <row r="9" spans="1:14" ht="12.75">
      <c r="A9" s="267" t="s">
        <v>4</v>
      </c>
      <c r="B9" s="368" t="s">
        <v>384</v>
      </c>
      <c r="C9" s="368"/>
      <c r="D9" s="368"/>
      <c r="E9" s="368"/>
      <c r="F9" s="368"/>
      <c r="G9" s="368"/>
      <c r="H9" s="273"/>
      <c r="I9" s="273">
        <v>127</v>
      </c>
      <c r="J9" s="273"/>
      <c r="K9" s="273"/>
      <c r="L9" s="273"/>
      <c r="M9" s="273">
        <f>SUM(H9:L9)</f>
        <v>127</v>
      </c>
      <c r="N9" s="273">
        <v>127</v>
      </c>
    </row>
    <row r="10" spans="1:14" ht="12.75" customHeight="1">
      <c r="A10" s="267" t="s">
        <v>5</v>
      </c>
      <c r="B10" s="368" t="s">
        <v>465</v>
      </c>
      <c r="C10" s="368"/>
      <c r="D10" s="368"/>
      <c r="E10" s="368"/>
      <c r="F10" s="368"/>
      <c r="G10" s="368"/>
      <c r="H10" s="273">
        <v>1300</v>
      </c>
      <c r="I10" s="273"/>
      <c r="J10" s="273"/>
      <c r="K10" s="273"/>
      <c r="L10" s="273"/>
      <c r="M10" s="273">
        <f aca="true" t="shared" si="1" ref="M10:M18">SUM(H10:L10)</f>
        <v>1300</v>
      </c>
      <c r="N10" s="273">
        <v>1300</v>
      </c>
    </row>
    <row r="11" spans="1:14" ht="12.75" customHeight="1">
      <c r="A11" s="267" t="s">
        <v>6</v>
      </c>
      <c r="B11" s="368" t="s">
        <v>464</v>
      </c>
      <c r="C11" s="368"/>
      <c r="D11" s="368"/>
      <c r="E11" s="368"/>
      <c r="F11" s="368"/>
      <c r="G11" s="368"/>
      <c r="H11" s="273">
        <v>10443</v>
      </c>
      <c r="I11" s="273"/>
      <c r="J11" s="273">
        <v>18415</v>
      </c>
      <c r="K11" s="273"/>
      <c r="L11" s="273"/>
      <c r="M11" s="273">
        <v>27823</v>
      </c>
      <c r="N11" s="273">
        <v>27823</v>
      </c>
    </row>
    <row r="12" spans="1:14" ht="12.75" customHeight="1">
      <c r="A12" s="267" t="s">
        <v>7</v>
      </c>
      <c r="B12" s="377" t="s">
        <v>403</v>
      </c>
      <c r="C12" s="377"/>
      <c r="D12" s="377"/>
      <c r="E12" s="377"/>
      <c r="F12" s="377"/>
      <c r="G12" s="377"/>
      <c r="H12" s="273"/>
      <c r="I12" s="273"/>
      <c r="J12" s="273"/>
      <c r="K12" s="273"/>
      <c r="L12" s="273">
        <v>14214</v>
      </c>
      <c r="M12" s="273">
        <v>15249</v>
      </c>
      <c r="N12" s="273">
        <v>15249</v>
      </c>
    </row>
    <row r="13" spans="1:14" ht="12.75" customHeight="1">
      <c r="A13" s="267" t="s">
        <v>8</v>
      </c>
      <c r="B13" s="377" t="s">
        <v>463</v>
      </c>
      <c r="C13" s="377"/>
      <c r="D13" s="377"/>
      <c r="E13" s="377"/>
      <c r="F13" s="377"/>
      <c r="G13" s="377"/>
      <c r="H13" s="273">
        <v>113</v>
      </c>
      <c r="I13" s="273"/>
      <c r="J13" s="273"/>
      <c r="K13" s="273"/>
      <c r="L13" s="273"/>
      <c r="M13" s="273">
        <f t="shared" si="1"/>
        <v>113</v>
      </c>
      <c r="N13" s="273">
        <v>113</v>
      </c>
    </row>
    <row r="14" spans="1:14" ht="12.75">
      <c r="A14" s="267" t="s">
        <v>9</v>
      </c>
      <c r="B14" s="377" t="s">
        <v>462</v>
      </c>
      <c r="C14" s="377"/>
      <c r="D14" s="377"/>
      <c r="E14" s="377"/>
      <c r="F14" s="377"/>
      <c r="G14" s="377"/>
      <c r="H14" s="273"/>
      <c r="I14" s="273"/>
      <c r="J14" s="273"/>
      <c r="K14" s="273"/>
      <c r="L14" s="273">
        <v>8448</v>
      </c>
      <c r="M14" s="273">
        <f t="shared" si="1"/>
        <v>8448</v>
      </c>
      <c r="N14" s="273">
        <v>8448</v>
      </c>
    </row>
    <row r="15" spans="1:14" ht="12.75">
      <c r="A15" s="267" t="s">
        <v>10</v>
      </c>
      <c r="B15" s="377" t="s">
        <v>461</v>
      </c>
      <c r="C15" s="377"/>
      <c r="D15" s="377"/>
      <c r="E15" s="377"/>
      <c r="F15" s="377"/>
      <c r="G15" s="377"/>
      <c r="H15" s="273"/>
      <c r="I15" s="273"/>
      <c r="J15" s="273"/>
      <c r="K15" s="273">
        <v>27779</v>
      </c>
      <c r="L15" s="273"/>
      <c r="M15" s="273">
        <f t="shared" si="1"/>
        <v>27779</v>
      </c>
      <c r="N15" s="273">
        <v>27779</v>
      </c>
    </row>
    <row r="16" spans="1:14" ht="12.75">
      <c r="A16" s="267" t="s">
        <v>11</v>
      </c>
      <c r="B16" s="377" t="s">
        <v>460</v>
      </c>
      <c r="C16" s="377"/>
      <c r="D16" s="377"/>
      <c r="E16" s="377"/>
      <c r="F16" s="377"/>
      <c r="G16" s="377"/>
      <c r="H16" s="273"/>
      <c r="I16" s="273"/>
      <c r="J16" s="273"/>
      <c r="K16" s="273">
        <v>46968</v>
      </c>
      <c r="L16" s="273"/>
      <c r="M16" s="273">
        <f t="shared" si="1"/>
        <v>46968</v>
      </c>
      <c r="N16" s="273">
        <v>46968</v>
      </c>
    </row>
    <row r="17" spans="1:14" ht="12.75" customHeight="1">
      <c r="A17" s="267" t="s">
        <v>12</v>
      </c>
      <c r="B17" s="377" t="s">
        <v>342</v>
      </c>
      <c r="C17" s="377"/>
      <c r="D17" s="377"/>
      <c r="E17" s="377"/>
      <c r="F17" s="377"/>
      <c r="G17" s="377"/>
      <c r="H17" s="273"/>
      <c r="I17" s="273">
        <v>2250</v>
      </c>
      <c r="J17" s="273">
        <v>250</v>
      </c>
      <c r="K17" s="273"/>
      <c r="L17" s="273"/>
      <c r="M17" s="273">
        <f t="shared" si="1"/>
        <v>2500</v>
      </c>
      <c r="N17" s="273">
        <v>2500</v>
      </c>
    </row>
    <row r="18" spans="1:14" ht="12.75">
      <c r="A18" s="267" t="s">
        <v>13</v>
      </c>
      <c r="B18" s="377" t="s">
        <v>459</v>
      </c>
      <c r="C18" s="368"/>
      <c r="D18" s="368"/>
      <c r="E18" s="368"/>
      <c r="F18" s="368"/>
      <c r="G18" s="368"/>
      <c r="H18" s="273">
        <v>2100</v>
      </c>
      <c r="I18" s="273"/>
      <c r="J18" s="273"/>
      <c r="K18" s="273"/>
      <c r="L18" s="273"/>
      <c r="M18" s="273">
        <f t="shared" si="1"/>
        <v>2100</v>
      </c>
      <c r="N18" s="273">
        <v>2100</v>
      </c>
    </row>
    <row r="19" spans="1:14" ht="12.75">
      <c r="A19" s="267" t="s">
        <v>14</v>
      </c>
      <c r="B19" s="368" t="s">
        <v>398</v>
      </c>
      <c r="C19" s="368"/>
      <c r="D19" s="368"/>
      <c r="E19" s="368"/>
      <c r="F19" s="368"/>
      <c r="G19" s="368"/>
      <c r="H19" s="273"/>
      <c r="I19" s="273">
        <v>10200</v>
      </c>
      <c r="J19" s="273"/>
      <c r="K19" s="273"/>
      <c r="L19" s="273"/>
      <c r="M19" s="273">
        <v>0</v>
      </c>
      <c r="N19" s="273">
        <v>2000</v>
      </c>
    </row>
    <row r="20" spans="1:14" ht="12.75" customHeight="1">
      <c r="A20" s="267" t="s">
        <v>15</v>
      </c>
      <c r="B20" s="378" t="s">
        <v>458</v>
      </c>
      <c r="C20" s="379"/>
      <c r="D20" s="379"/>
      <c r="E20" s="379"/>
      <c r="F20" s="379"/>
      <c r="G20" s="380"/>
      <c r="H20" s="274">
        <f aca="true" t="shared" si="2" ref="H20:M20">SUM(H21:H22)</f>
        <v>268</v>
      </c>
      <c r="I20" s="274">
        <f t="shared" si="2"/>
        <v>0</v>
      </c>
      <c r="J20" s="274">
        <f t="shared" si="2"/>
        <v>0</v>
      </c>
      <c r="K20" s="274">
        <f t="shared" si="2"/>
        <v>0</v>
      </c>
      <c r="L20" s="274">
        <f t="shared" si="2"/>
        <v>0</v>
      </c>
      <c r="M20" s="274">
        <f t="shared" si="2"/>
        <v>268</v>
      </c>
      <c r="N20" s="274">
        <f>SUM(N21:N23)</f>
        <v>10684</v>
      </c>
    </row>
    <row r="21" spans="1:14" ht="12.75">
      <c r="A21" s="267" t="s">
        <v>16</v>
      </c>
      <c r="B21" s="368" t="s">
        <v>457</v>
      </c>
      <c r="C21" s="368"/>
      <c r="D21" s="368"/>
      <c r="E21" s="368"/>
      <c r="F21" s="368"/>
      <c r="G21" s="368"/>
      <c r="H21" s="273">
        <v>225</v>
      </c>
      <c r="I21" s="273"/>
      <c r="J21" s="273"/>
      <c r="K21" s="273"/>
      <c r="L21" s="273"/>
      <c r="M21" s="273">
        <f>SUM(H21:L21)</f>
        <v>225</v>
      </c>
      <c r="N21" s="273">
        <v>225</v>
      </c>
    </row>
    <row r="22" spans="1:14" ht="12.75">
      <c r="A22" s="267" t="s">
        <v>17</v>
      </c>
      <c r="B22" s="368" t="s">
        <v>343</v>
      </c>
      <c r="C22" s="368"/>
      <c r="D22" s="368"/>
      <c r="E22" s="368"/>
      <c r="F22" s="368"/>
      <c r="G22" s="368"/>
      <c r="H22" s="273">
        <v>43</v>
      </c>
      <c r="I22" s="273"/>
      <c r="J22" s="273"/>
      <c r="K22" s="273"/>
      <c r="L22" s="273"/>
      <c r="M22" s="273">
        <f>SUM(H22:L22)</f>
        <v>43</v>
      </c>
      <c r="N22" s="273">
        <v>7543</v>
      </c>
    </row>
    <row r="23" spans="1:14" ht="25.5" customHeight="1">
      <c r="A23" s="267" t="s">
        <v>18</v>
      </c>
      <c r="B23" s="368" t="s">
        <v>485</v>
      </c>
      <c r="C23" s="368"/>
      <c r="D23" s="368"/>
      <c r="E23" s="368"/>
      <c r="F23" s="368"/>
      <c r="G23" s="368"/>
      <c r="H23" s="273"/>
      <c r="I23" s="273">
        <v>9500</v>
      </c>
      <c r="J23" s="273">
        <v>500</v>
      </c>
      <c r="K23" s="273"/>
      <c r="L23" s="273"/>
      <c r="M23" s="273">
        <v>0</v>
      </c>
      <c r="N23" s="273">
        <v>2916</v>
      </c>
    </row>
    <row r="24" spans="1:14" s="279" customFormat="1" ht="12.75">
      <c r="A24" s="267" t="s">
        <v>19</v>
      </c>
      <c r="B24" s="369" t="s">
        <v>456</v>
      </c>
      <c r="C24" s="369"/>
      <c r="D24" s="369"/>
      <c r="E24" s="369"/>
      <c r="F24" s="369"/>
      <c r="G24" s="369"/>
      <c r="H24" s="278">
        <f>SUM(H26:H27)</f>
        <v>0</v>
      </c>
      <c r="I24" s="278">
        <f>SUM(I26:I27)</f>
        <v>0</v>
      </c>
      <c r="J24" s="278">
        <f>SUM(J26:J27)</f>
        <v>2000</v>
      </c>
      <c r="K24" s="278">
        <f>SUM(K26:K27)</f>
        <v>0</v>
      </c>
      <c r="L24" s="278">
        <f>SUM(L26:L27)</f>
        <v>0</v>
      </c>
      <c r="M24" s="278">
        <f>SUM(M25:M27)</f>
        <v>3200</v>
      </c>
      <c r="N24" s="278">
        <f>SUM(N25:N29)</f>
        <v>23700</v>
      </c>
    </row>
    <row r="25" spans="1:14" s="279" customFormat="1" ht="12.75">
      <c r="A25" s="267" t="s">
        <v>20</v>
      </c>
      <c r="B25" s="381" t="s">
        <v>385</v>
      </c>
      <c r="C25" s="382"/>
      <c r="D25" s="382"/>
      <c r="E25" s="382"/>
      <c r="F25" s="382"/>
      <c r="G25" s="383"/>
      <c r="H25" s="300"/>
      <c r="I25" s="300"/>
      <c r="J25" s="300"/>
      <c r="K25" s="300"/>
      <c r="L25" s="300"/>
      <c r="M25" s="300">
        <v>1200</v>
      </c>
      <c r="N25" s="300">
        <v>1200</v>
      </c>
    </row>
    <row r="26" spans="1:14" s="279" customFormat="1" ht="12.75">
      <c r="A26" s="267" t="s">
        <v>21</v>
      </c>
      <c r="B26" s="370" t="s">
        <v>455</v>
      </c>
      <c r="C26" s="370"/>
      <c r="D26" s="370"/>
      <c r="E26" s="370"/>
      <c r="F26" s="370"/>
      <c r="G26" s="370"/>
      <c r="H26" s="300"/>
      <c r="I26" s="300"/>
      <c r="J26" s="300">
        <v>1000</v>
      </c>
      <c r="K26" s="300"/>
      <c r="L26" s="300"/>
      <c r="M26" s="300">
        <f>SUM(H26:L26)</f>
        <v>1000</v>
      </c>
      <c r="N26" s="300">
        <v>1000</v>
      </c>
    </row>
    <row r="27" spans="1:14" ht="12.75">
      <c r="A27" s="267" t="s">
        <v>22</v>
      </c>
      <c r="B27" s="384" t="s">
        <v>484</v>
      </c>
      <c r="C27" s="384"/>
      <c r="D27" s="384"/>
      <c r="E27" s="384"/>
      <c r="F27" s="384"/>
      <c r="G27" s="384"/>
      <c r="H27" s="300"/>
      <c r="I27" s="300"/>
      <c r="J27" s="300">
        <v>1000</v>
      </c>
      <c r="K27" s="300"/>
      <c r="L27" s="300"/>
      <c r="M27" s="300">
        <f>SUM(H27:L27)</f>
        <v>1000</v>
      </c>
      <c r="N27" s="300">
        <v>1000</v>
      </c>
    </row>
    <row r="28" spans="1:14" ht="12.75">
      <c r="A28" s="267" t="s">
        <v>23</v>
      </c>
      <c r="B28" s="368" t="s">
        <v>486</v>
      </c>
      <c r="C28" s="368"/>
      <c r="D28" s="368"/>
      <c r="E28" s="368"/>
      <c r="F28" s="368"/>
      <c r="G28" s="368"/>
      <c r="H28" s="273"/>
      <c r="I28" s="273">
        <v>631</v>
      </c>
      <c r="J28" s="273"/>
      <c r="K28" s="273"/>
      <c r="L28" s="273"/>
      <c r="M28" s="273">
        <v>0</v>
      </c>
      <c r="N28" s="273">
        <v>2500</v>
      </c>
    </row>
    <row r="29" spans="1:14" ht="12.75">
      <c r="A29" s="267" t="s">
        <v>24</v>
      </c>
      <c r="B29" s="368" t="s">
        <v>397</v>
      </c>
      <c r="C29" s="368"/>
      <c r="D29" s="368"/>
      <c r="E29" s="368"/>
      <c r="F29" s="368"/>
      <c r="G29" s="368"/>
      <c r="H29" s="273">
        <v>8000</v>
      </c>
      <c r="I29" s="273"/>
      <c r="J29" s="273"/>
      <c r="K29" s="273"/>
      <c r="L29" s="273"/>
      <c r="M29" s="273">
        <v>0</v>
      </c>
      <c r="N29" s="273">
        <v>18000</v>
      </c>
    </row>
    <row r="30" spans="1:14" ht="12.75">
      <c r="A30" s="267" t="s">
        <v>25</v>
      </c>
      <c r="B30" s="369" t="s">
        <v>452</v>
      </c>
      <c r="C30" s="369"/>
      <c r="D30" s="369"/>
      <c r="E30" s="369"/>
      <c r="F30" s="369"/>
      <c r="G30" s="369"/>
      <c r="H30" s="278">
        <f>SUM(H31)</f>
        <v>50</v>
      </c>
      <c r="I30" s="278">
        <f>SUM(I31:I31)</f>
        <v>950</v>
      </c>
      <c r="J30" s="278">
        <f>SUM(J31:J31)</f>
        <v>0</v>
      </c>
      <c r="K30" s="278"/>
      <c r="L30" s="278"/>
      <c r="M30" s="278">
        <f>SUM(M31:M31)</f>
        <v>1000</v>
      </c>
      <c r="N30" s="278">
        <f>SUM(N31:N31)</f>
        <v>1000</v>
      </c>
    </row>
    <row r="31" spans="1:14" ht="12.75">
      <c r="A31" s="267" t="s">
        <v>26</v>
      </c>
      <c r="B31" s="368" t="s">
        <v>344</v>
      </c>
      <c r="C31" s="368"/>
      <c r="D31" s="368"/>
      <c r="E31" s="368"/>
      <c r="F31" s="368"/>
      <c r="G31" s="368"/>
      <c r="H31" s="273">
        <v>50</v>
      </c>
      <c r="I31" s="273">
        <v>950</v>
      </c>
      <c r="J31" s="273"/>
      <c r="K31" s="273"/>
      <c r="L31" s="273"/>
      <c r="M31" s="273">
        <f>SUM(H31:L31)</f>
        <v>1000</v>
      </c>
      <c r="N31" s="273">
        <v>1000</v>
      </c>
    </row>
    <row r="32" spans="1:14" ht="12.75">
      <c r="A32" s="267" t="s">
        <v>27</v>
      </c>
      <c r="B32" s="369" t="s">
        <v>451</v>
      </c>
      <c r="C32" s="369"/>
      <c r="D32" s="369"/>
      <c r="E32" s="369"/>
      <c r="F32" s="369"/>
      <c r="G32" s="369"/>
      <c r="H32" s="274">
        <f aca="true" t="shared" si="3" ref="H32:M32">SUM(H33:H37)</f>
        <v>12317</v>
      </c>
      <c r="I32" s="274">
        <f t="shared" si="3"/>
        <v>267339</v>
      </c>
      <c r="J32" s="274">
        <f t="shared" si="3"/>
        <v>48388</v>
      </c>
      <c r="K32" s="274">
        <f t="shared" si="3"/>
        <v>479808</v>
      </c>
      <c r="L32" s="274">
        <f t="shared" si="3"/>
        <v>1026</v>
      </c>
      <c r="M32" s="274">
        <f t="shared" si="3"/>
        <v>810788</v>
      </c>
      <c r="N32" s="274">
        <f>SUM(N33:N37)</f>
        <v>837240</v>
      </c>
    </row>
    <row r="33" spans="1:14" ht="12.75">
      <c r="A33" s="267" t="s">
        <v>28</v>
      </c>
      <c r="B33" s="370" t="s">
        <v>345</v>
      </c>
      <c r="C33" s="370"/>
      <c r="D33" s="370"/>
      <c r="E33" s="370"/>
      <c r="F33" s="370"/>
      <c r="G33" s="370"/>
      <c r="H33" s="300">
        <v>260</v>
      </c>
      <c r="I33" s="300">
        <v>1695</v>
      </c>
      <c r="J33" s="300">
        <v>1305</v>
      </c>
      <c r="K33" s="300"/>
      <c r="L33" s="300"/>
      <c r="M33" s="300">
        <f>SUM(H33:L33)</f>
        <v>3260</v>
      </c>
      <c r="N33" s="300">
        <v>3260</v>
      </c>
    </row>
    <row r="34" spans="1:14" ht="12.75">
      <c r="A34" s="267" t="s">
        <v>29</v>
      </c>
      <c r="B34" s="368" t="s">
        <v>450</v>
      </c>
      <c r="C34" s="368"/>
      <c r="D34" s="368"/>
      <c r="E34" s="368"/>
      <c r="F34" s="368"/>
      <c r="G34" s="368"/>
      <c r="H34" s="273">
        <v>9629</v>
      </c>
      <c r="I34" s="273">
        <v>265644</v>
      </c>
      <c r="J34" s="273">
        <v>47083</v>
      </c>
      <c r="K34" s="273">
        <v>479808</v>
      </c>
      <c r="L34" s="273">
        <v>1026</v>
      </c>
      <c r="M34" s="273">
        <v>804280</v>
      </c>
      <c r="N34" s="273">
        <v>830732</v>
      </c>
    </row>
    <row r="35" spans="1:14" ht="12.75">
      <c r="A35" s="267" t="s">
        <v>30</v>
      </c>
      <c r="B35" s="368" t="s">
        <v>449</v>
      </c>
      <c r="C35" s="368"/>
      <c r="D35" s="368"/>
      <c r="E35" s="368"/>
      <c r="F35" s="368"/>
      <c r="G35" s="368"/>
      <c r="H35" s="273">
        <v>320</v>
      </c>
      <c r="I35" s="273"/>
      <c r="J35" s="273"/>
      <c r="K35" s="273"/>
      <c r="L35" s="273"/>
      <c r="M35" s="273">
        <f>SUM(H35:L35)</f>
        <v>320</v>
      </c>
      <c r="N35" s="273">
        <v>320</v>
      </c>
    </row>
    <row r="36" spans="1:14" ht="12.75">
      <c r="A36" s="267" t="s">
        <v>31</v>
      </c>
      <c r="B36" s="368" t="s">
        <v>447</v>
      </c>
      <c r="C36" s="368"/>
      <c r="D36" s="368"/>
      <c r="E36" s="368"/>
      <c r="F36" s="368"/>
      <c r="G36" s="368"/>
      <c r="H36" s="273"/>
      <c r="I36" s="273"/>
      <c r="J36" s="273"/>
      <c r="K36" s="273"/>
      <c r="L36" s="273"/>
      <c r="M36" s="273">
        <v>820</v>
      </c>
      <c r="N36" s="273">
        <v>820</v>
      </c>
    </row>
    <row r="37" spans="1:14" ht="12.75">
      <c r="A37" s="267" t="s">
        <v>111</v>
      </c>
      <c r="B37" s="368" t="s">
        <v>444</v>
      </c>
      <c r="C37" s="368"/>
      <c r="D37" s="368"/>
      <c r="E37" s="368"/>
      <c r="F37" s="368"/>
      <c r="G37" s="368"/>
      <c r="H37" s="273">
        <v>2108</v>
      </c>
      <c r="I37" s="273"/>
      <c r="J37" s="273"/>
      <c r="K37" s="273"/>
      <c r="L37" s="273"/>
      <c r="M37" s="273">
        <f>SUM(H37:L37)</f>
        <v>2108</v>
      </c>
      <c r="N37" s="273">
        <v>2108</v>
      </c>
    </row>
    <row r="38" spans="1:14" s="279" customFormat="1" ht="12.75">
      <c r="A38" s="267" t="s">
        <v>112</v>
      </c>
      <c r="B38" s="369" t="s">
        <v>432</v>
      </c>
      <c r="C38" s="369"/>
      <c r="D38" s="369"/>
      <c r="E38" s="369"/>
      <c r="F38" s="369"/>
      <c r="G38" s="369"/>
      <c r="H38" s="274">
        <f aca="true" t="shared" si="4" ref="H38:M38">SUM(H39:H47)</f>
        <v>17047</v>
      </c>
      <c r="I38" s="274">
        <f t="shared" si="4"/>
        <v>36253</v>
      </c>
      <c r="J38" s="274">
        <f t="shared" si="4"/>
        <v>500</v>
      </c>
      <c r="K38" s="274">
        <f t="shared" si="4"/>
        <v>0</v>
      </c>
      <c r="L38" s="274">
        <f t="shared" si="4"/>
        <v>110138</v>
      </c>
      <c r="M38" s="274">
        <f t="shared" si="4"/>
        <v>260936</v>
      </c>
      <c r="N38" s="274">
        <f>SUM(N39:N47)</f>
        <v>204068</v>
      </c>
    </row>
    <row r="39" spans="1:14" ht="12.75">
      <c r="A39" s="267" t="s">
        <v>113</v>
      </c>
      <c r="B39" s="377" t="s">
        <v>403</v>
      </c>
      <c r="C39" s="368"/>
      <c r="D39" s="368"/>
      <c r="E39" s="368"/>
      <c r="F39" s="368"/>
      <c r="G39" s="368"/>
      <c r="H39" s="273">
        <v>7247</v>
      </c>
      <c r="I39" s="273"/>
      <c r="J39" s="273"/>
      <c r="K39" s="273"/>
      <c r="L39" s="273">
        <v>60138</v>
      </c>
      <c r="M39" s="273">
        <f>SUM(H39:L39)</f>
        <v>67385</v>
      </c>
      <c r="N39" s="273">
        <v>67385</v>
      </c>
    </row>
    <row r="40" spans="1:14" ht="12.75">
      <c r="A40" s="267" t="s">
        <v>114</v>
      </c>
      <c r="B40" s="368" t="s">
        <v>402</v>
      </c>
      <c r="C40" s="368"/>
      <c r="D40" s="368"/>
      <c r="E40" s="368"/>
      <c r="F40" s="368"/>
      <c r="G40" s="368"/>
      <c r="H40" s="273"/>
      <c r="I40" s="273">
        <v>8500</v>
      </c>
      <c r="J40" s="273"/>
      <c r="K40" s="273"/>
      <c r="L40" s="273">
        <v>50000</v>
      </c>
      <c r="M40" s="273">
        <f>SUM(H40:L40)</f>
        <v>58500</v>
      </c>
      <c r="N40" s="273">
        <v>53500</v>
      </c>
    </row>
    <row r="41" spans="1:14" ht="12.75">
      <c r="A41" s="267" t="s">
        <v>448</v>
      </c>
      <c r="B41" s="368" t="s">
        <v>401</v>
      </c>
      <c r="C41" s="368"/>
      <c r="D41" s="368"/>
      <c r="E41" s="368"/>
      <c r="F41" s="368"/>
      <c r="G41" s="368"/>
      <c r="H41" s="273">
        <v>1800</v>
      </c>
      <c r="I41" s="273"/>
      <c r="J41" s="273"/>
      <c r="K41" s="273"/>
      <c r="L41" s="273"/>
      <c r="M41" s="273">
        <v>1300</v>
      </c>
      <c r="N41" s="273">
        <v>1300</v>
      </c>
    </row>
    <row r="42" spans="1:14" ht="12.75" customHeight="1">
      <c r="A42" s="267" t="s">
        <v>446</v>
      </c>
      <c r="B42" s="374" t="s">
        <v>400</v>
      </c>
      <c r="C42" s="375"/>
      <c r="D42" s="375"/>
      <c r="E42" s="375"/>
      <c r="F42" s="375"/>
      <c r="G42" s="376"/>
      <c r="H42" s="273"/>
      <c r="I42" s="273"/>
      <c r="J42" s="273"/>
      <c r="K42" s="273"/>
      <c r="L42" s="273"/>
      <c r="M42" s="273">
        <v>1883</v>
      </c>
      <c r="N42" s="273">
        <v>1883</v>
      </c>
    </row>
    <row r="43" spans="1:14" ht="25.5" customHeight="1">
      <c r="A43" s="267" t="s">
        <v>445</v>
      </c>
      <c r="B43" s="368" t="s">
        <v>399</v>
      </c>
      <c r="C43" s="368"/>
      <c r="D43" s="368"/>
      <c r="E43" s="368"/>
      <c r="F43" s="368"/>
      <c r="G43" s="368"/>
      <c r="H43" s="273"/>
      <c r="I43" s="273">
        <v>9500</v>
      </c>
      <c r="J43" s="273">
        <v>500</v>
      </c>
      <c r="K43" s="273"/>
      <c r="L43" s="273"/>
      <c r="M43" s="273">
        <v>2916</v>
      </c>
      <c r="N43" s="273">
        <v>0</v>
      </c>
    </row>
    <row r="44" spans="1:14" ht="12.75">
      <c r="A44" s="267" t="s">
        <v>443</v>
      </c>
      <c r="B44" s="368" t="s">
        <v>398</v>
      </c>
      <c r="C44" s="368"/>
      <c r="D44" s="368"/>
      <c r="E44" s="368"/>
      <c r="F44" s="368"/>
      <c r="G44" s="368"/>
      <c r="H44" s="273"/>
      <c r="I44" s="273">
        <v>10200</v>
      </c>
      <c r="J44" s="273"/>
      <c r="K44" s="273"/>
      <c r="L44" s="273"/>
      <c r="M44" s="273">
        <v>2000</v>
      </c>
      <c r="N44" s="273">
        <v>0</v>
      </c>
    </row>
    <row r="45" spans="1:14" ht="12.75">
      <c r="A45" s="267" t="s">
        <v>433</v>
      </c>
      <c r="B45" s="368" t="s">
        <v>486</v>
      </c>
      <c r="C45" s="368"/>
      <c r="D45" s="368"/>
      <c r="E45" s="368"/>
      <c r="F45" s="368"/>
      <c r="G45" s="368"/>
      <c r="H45" s="273"/>
      <c r="I45" s="273">
        <v>631</v>
      </c>
      <c r="J45" s="273"/>
      <c r="K45" s="273"/>
      <c r="L45" s="273"/>
      <c r="M45" s="273">
        <v>2500</v>
      </c>
      <c r="N45" s="273">
        <v>0</v>
      </c>
    </row>
    <row r="46" spans="1:14" ht="12.75">
      <c r="A46" s="267" t="s">
        <v>467</v>
      </c>
      <c r="B46" s="368" t="s">
        <v>397</v>
      </c>
      <c r="C46" s="368"/>
      <c r="D46" s="368"/>
      <c r="E46" s="368"/>
      <c r="F46" s="368"/>
      <c r="G46" s="368"/>
      <c r="H46" s="273">
        <v>8000</v>
      </c>
      <c r="I46" s="273"/>
      <c r="J46" s="273"/>
      <c r="K46" s="273"/>
      <c r="L46" s="273"/>
      <c r="M46" s="273">
        <v>18000</v>
      </c>
      <c r="N46" s="273">
        <v>0</v>
      </c>
    </row>
    <row r="47" spans="1:14" ht="12.75">
      <c r="A47" s="267" t="s">
        <v>431</v>
      </c>
      <c r="B47" s="368" t="s">
        <v>396</v>
      </c>
      <c r="C47" s="368"/>
      <c r="D47" s="368"/>
      <c r="E47" s="368"/>
      <c r="F47" s="368"/>
      <c r="G47" s="368"/>
      <c r="H47" s="273"/>
      <c r="I47" s="273">
        <v>7422</v>
      </c>
      <c r="J47" s="273"/>
      <c r="K47" s="273"/>
      <c r="L47" s="273"/>
      <c r="M47" s="273">
        <v>106452</v>
      </c>
      <c r="N47" s="273">
        <v>80000</v>
      </c>
    </row>
    <row r="48" spans="1:14" ht="12.75">
      <c r="A48" s="267" t="s">
        <v>430</v>
      </c>
      <c r="B48" s="369" t="s">
        <v>417</v>
      </c>
      <c r="C48" s="369"/>
      <c r="D48" s="369"/>
      <c r="E48" s="369"/>
      <c r="F48" s="369"/>
      <c r="G48" s="369"/>
      <c r="H48" s="278">
        <f>SUM(H49)</f>
        <v>0</v>
      </c>
      <c r="I48" s="278">
        <f>SUM(I49:I49)</f>
        <v>0</v>
      </c>
      <c r="J48" s="278">
        <f>SUM(J49)</f>
        <v>4000</v>
      </c>
      <c r="K48" s="278"/>
      <c r="L48" s="278"/>
      <c r="M48" s="278">
        <f>SUM(M49)</f>
        <v>175</v>
      </c>
      <c r="N48" s="278">
        <f>SUM(N49)</f>
        <v>175</v>
      </c>
    </row>
    <row r="49" spans="1:14" ht="12.75">
      <c r="A49" s="267" t="s">
        <v>429</v>
      </c>
      <c r="B49" s="370" t="s">
        <v>346</v>
      </c>
      <c r="C49" s="370"/>
      <c r="D49" s="370"/>
      <c r="E49" s="370"/>
      <c r="F49" s="370"/>
      <c r="G49" s="370"/>
      <c r="H49" s="300"/>
      <c r="I49" s="300"/>
      <c r="J49" s="300">
        <v>4000</v>
      </c>
      <c r="K49" s="300"/>
      <c r="L49" s="300"/>
      <c r="M49" s="300">
        <v>175</v>
      </c>
      <c r="N49" s="300">
        <v>175</v>
      </c>
    </row>
    <row r="50" spans="1:14" ht="12.75">
      <c r="A50" s="267" t="s">
        <v>468</v>
      </c>
      <c r="B50" s="369" t="s">
        <v>546</v>
      </c>
      <c r="C50" s="369"/>
      <c r="D50" s="369"/>
      <c r="E50" s="369"/>
      <c r="F50" s="369"/>
      <c r="G50" s="369"/>
      <c r="H50" s="278">
        <f>SUM(H51)</f>
        <v>0</v>
      </c>
      <c r="I50" s="278">
        <f>SUM(I51:I51)</f>
        <v>0</v>
      </c>
      <c r="J50" s="278">
        <f>SUM(J51)</f>
        <v>4000</v>
      </c>
      <c r="K50" s="278"/>
      <c r="L50" s="278"/>
      <c r="M50" s="278">
        <f>SUM(M51)</f>
        <v>0</v>
      </c>
      <c r="N50" s="278">
        <f>SUM(N51)</f>
        <v>439</v>
      </c>
    </row>
    <row r="51" spans="1:14" ht="12.75">
      <c r="A51" s="267" t="s">
        <v>469</v>
      </c>
      <c r="B51" s="370" t="s">
        <v>545</v>
      </c>
      <c r="C51" s="370"/>
      <c r="D51" s="370"/>
      <c r="E51" s="370"/>
      <c r="F51" s="370"/>
      <c r="G51" s="370"/>
      <c r="H51" s="300"/>
      <c r="I51" s="300"/>
      <c r="J51" s="300">
        <v>4000</v>
      </c>
      <c r="K51" s="300"/>
      <c r="L51" s="300"/>
      <c r="M51" s="300"/>
      <c r="N51" s="300">
        <v>439</v>
      </c>
    </row>
    <row r="52" spans="1:14" ht="15.75">
      <c r="A52" s="267" t="s">
        <v>470</v>
      </c>
      <c r="B52" s="371" t="s">
        <v>37</v>
      </c>
      <c r="C52" s="372"/>
      <c r="D52" s="372"/>
      <c r="E52" s="372"/>
      <c r="F52" s="372"/>
      <c r="G52" s="373"/>
      <c r="H52" s="269" t="e">
        <f>SUM(H8,H20,#REF!,H24,H30,H32,H38,H48)</f>
        <v>#REF!</v>
      </c>
      <c r="I52" s="269" t="e">
        <f>SUM(I8,I20,#REF!,I24,I30,I32,I38,I48)</f>
        <v>#REF!</v>
      </c>
      <c r="J52" s="269" t="e">
        <f>SUM(J8,J20,#REF!,J24,J30,J32,J38,J48)</f>
        <v>#REF!</v>
      </c>
      <c r="K52" s="269" t="e">
        <f>SUM(K8,K20,#REF!,K24,K30,K32,K38,K48)</f>
        <v>#REF!</v>
      </c>
      <c r="L52" s="269" t="e">
        <f>SUM(L8,L20,#REF!,L24,L30,L32,L38,L48)</f>
        <v>#REF!</v>
      </c>
      <c r="M52" s="269">
        <f>SUM(M8,M20,M24,M30,M32,M38,M48)</f>
        <v>1208774</v>
      </c>
      <c r="N52" s="269">
        <f>SUM(N8,N20,N24,N30,N32,N38,N48,N50)</f>
        <v>1211713</v>
      </c>
    </row>
    <row r="53" spans="1:14" ht="15.75" hidden="1">
      <c r="A53" s="267" t="s">
        <v>469</v>
      </c>
      <c r="B53" s="268"/>
      <c r="C53" s="265"/>
      <c r="D53" s="265"/>
      <c r="E53" s="265"/>
      <c r="F53" s="265"/>
      <c r="G53" s="264"/>
      <c r="H53" s="364" t="e">
        <f>SUM(H52:K52)</f>
        <v>#REF!</v>
      </c>
      <c r="I53" s="365"/>
      <c r="J53" s="365"/>
      <c r="K53" s="366"/>
      <c r="L53" s="263" t="e">
        <f>SUM(L52:L52)</f>
        <v>#REF!</v>
      </c>
      <c r="M53" s="263">
        <f>SUM(M52:M52)</f>
        <v>1208774</v>
      </c>
      <c r="N53" s="263">
        <f>SUM(N52:N52)</f>
        <v>1211713</v>
      </c>
    </row>
    <row r="54" spans="1:14" ht="15.75" hidden="1">
      <c r="A54" s="267" t="s">
        <v>470</v>
      </c>
      <c r="B54" s="266" t="s">
        <v>411</v>
      </c>
      <c r="C54" s="265"/>
      <c r="D54" s="265"/>
      <c r="E54" s="265"/>
      <c r="F54" s="265"/>
      <c r="G54" s="264"/>
      <c r="H54" s="367" t="e">
        <f>SUM(H53:L53)</f>
        <v>#REF!</v>
      </c>
      <c r="I54" s="367"/>
      <c r="J54" s="367"/>
      <c r="K54" s="367"/>
      <c r="L54" s="367"/>
      <c r="M54" s="301"/>
      <c r="N54" s="301"/>
    </row>
  </sheetData>
  <sheetProtection/>
  <mergeCells count="54">
    <mergeCell ref="N5:N7"/>
    <mergeCell ref="B19:G19"/>
    <mergeCell ref="B28:G28"/>
    <mergeCell ref="B23:G23"/>
    <mergeCell ref="B29:G29"/>
    <mergeCell ref="B50:G50"/>
    <mergeCell ref="B8:G8"/>
    <mergeCell ref="B9:G9"/>
    <mergeCell ref="B10:G10"/>
    <mergeCell ref="B11:G11"/>
    <mergeCell ref="A4:A7"/>
    <mergeCell ref="B4:G4"/>
    <mergeCell ref="B5:G7"/>
    <mergeCell ref="M5:M7"/>
    <mergeCell ref="H6:L6"/>
    <mergeCell ref="I7:K7"/>
    <mergeCell ref="B12:G12"/>
    <mergeCell ref="B13:G13"/>
    <mergeCell ref="B14:G14"/>
    <mergeCell ref="B15:G15"/>
    <mergeCell ref="B16:G16"/>
    <mergeCell ref="B17:G17"/>
    <mergeCell ref="B18:G18"/>
    <mergeCell ref="B20:G20"/>
    <mergeCell ref="B35:G35"/>
    <mergeCell ref="B21:G21"/>
    <mergeCell ref="B22:G22"/>
    <mergeCell ref="B24:G24"/>
    <mergeCell ref="B25:G25"/>
    <mergeCell ref="B26:G26"/>
    <mergeCell ref="B27:G27"/>
    <mergeCell ref="B36:G36"/>
    <mergeCell ref="B37:G37"/>
    <mergeCell ref="B38:G38"/>
    <mergeCell ref="B39:G39"/>
    <mergeCell ref="B40:G40"/>
    <mergeCell ref="B30:G30"/>
    <mergeCell ref="B31:G31"/>
    <mergeCell ref="B32:G32"/>
    <mergeCell ref="B33:G33"/>
    <mergeCell ref="B34:G34"/>
    <mergeCell ref="B42:G42"/>
    <mergeCell ref="B43:G43"/>
    <mergeCell ref="B44:G44"/>
    <mergeCell ref="B45:G45"/>
    <mergeCell ref="B41:G41"/>
    <mergeCell ref="B46:G46"/>
    <mergeCell ref="H53:K53"/>
    <mergeCell ref="H54:L54"/>
    <mergeCell ref="B47:G47"/>
    <mergeCell ref="B48:G48"/>
    <mergeCell ref="B49:G49"/>
    <mergeCell ref="B52:G52"/>
    <mergeCell ref="B51:G51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Mór Városi Önkormányzat 2012. évi módosított felhalmozási költségvetése
&amp;R&amp;"Arial,Normál"5. melléklet
a 14/2012. (IV.26.) Önkormányzati rendelet</oddHeader>
    <oddFooter>&amp;L&amp;D&amp;C&amp;P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69"/>
  <sheetViews>
    <sheetView view="pageBreakPreview" zoomScaleSheetLayoutView="100" zoomScalePageLayoutView="0" workbookViewId="0" topLeftCell="A1">
      <selection activeCell="A8" sqref="A8:A69"/>
    </sheetView>
  </sheetViews>
  <sheetFormatPr defaultColWidth="9.00390625" defaultRowHeight="12.75"/>
  <cols>
    <col min="1" max="1" width="4.125" style="262" bestFit="1" customWidth="1"/>
    <col min="2" max="2" width="4.875" style="261" customWidth="1"/>
    <col min="3" max="7" width="9.375" style="261" customWidth="1"/>
    <col min="8" max="8" width="13.375" style="261" bestFit="1" customWidth="1"/>
    <col min="9" max="9" width="11.125" style="261" bestFit="1" customWidth="1"/>
    <col min="10" max="10" width="12.625" style="261" customWidth="1"/>
    <col min="11" max="11" width="14.875" style="261" customWidth="1"/>
    <col min="12" max="16384" width="9.375" style="261" customWidth="1"/>
  </cols>
  <sheetData>
    <row r="2" spans="10:11" ht="12.75">
      <c r="J2" s="406" t="s">
        <v>442</v>
      </c>
      <c r="K2" s="406"/>
    </row>
    <row r="3" ht="12.75">
      <c r="A3" s="261"/>
    </row>
    <row r="4" spans="1:11" ht="12.75">
      <c r="A4" s="292"/>
      <c r="B4" s="386" t="s">
        <v>386</v>
      </c>
      <c r="C4" s="386"/>
      <c r="D4" s="386"/>
      <c r="E4" s="386"/>
      <c r="F4" s="386"/>
      <c r="G4" s="386"/>
      <c r="H4" s="288" t="s">
        <v>387</v>
      </c>
      <c r="I4" s="288" t="s">
        <v>388</v>
      </c>
      <c r="J4" s="288" t="s">
        <v>389</v>
      </c>
      <c r="K4" s="288" t="s">
        <v>390</v>
      </c>
    </row>
    <row r="5" spans="1:11" s="279" customFormat="1" ht="52.5" customHeight="1">
      <c r="A5" s="291"/>
      <c r="B5" s="407" t="s">
        <v>441</v>
      </c>
      <c r="C5" s="408"/>
      <c r="D5" s="408"/>
      <c r="E5" s="408"/>
      <c r="F5" s="408"/>
      <c r="G5" s="409"/>
      <c r="H5" s="280" t="s">
        <v>440</v>
      </c>
      <c r="I5" s="287" t="s">
        <v>439</v>
      </c>
      <c r="J5" s="287" t="s">
        <v>45</v>
      </c>
      <c r="K5" s="280" t="s">
        <v>438</v>
      </c>
    </row>
    <row r="6" spans="1:11" ht="12.75">
      <c r="A6" s="291"/>
      <c r="B6" s="286"/>
      <c r="C6" s="285"/>
      <c r="D6" s="285"/>
      <c r="E6" s="285"/>
      <c r="F6" s="285"/>
      <c r="G6" s="284"/>
      <c r="H6" s="397" t="s">
        <v>437</v>
      </c>
      <c r="I6" s="397"/>
      <c r="J6" s="397"/>
      <c r="K6" s="397"/>
    </row>
    <row r="7" spans="1:11" s="279" customFormat="1" ht="25.5" customHeight="1">
      <c r="A7" s="290"/>
      <c r="B7" s="283"/>
      <c r="C7" s="282"/>
      <c r="D7" s="282"/>
      <c r="E7" s="282"/>
      <c r="F7" s="282"/>
      <c r="G7" s="281"/>
      <c r="H7" s="280" t="s">
        <v>436</v>
      </c>
      <c r="I7" s="403" t="s">
        <v>435</v>
      </c>
      <c r="J7" s="404"/>
      <c r="K7" s="405"/>
    </row>
    <row r="8" spans="1:11" ht="12.75">
      <c r="A8" s="267" t="s">
        <v>3</v>
      </c>
      <c r="B8" s="378" t="s">
        <v>466</v>
      </c>
      <c r="C8" s="379"/>
      <c r="D8" s="379"/>
      <c r="E8" s="379"/>
      <c r="F8" s="379"/>
      <c r="G8" s="380"/>
      <c r="H8" s="274">
        <f>SUM(H9:H19)</f>
        <v>37260</v>
      </c>
      <c r="I8" s="274">
        <f>SUM(I9:I19)</f>
        <v>3985</v>
      </c>
      <c r="J8" s="274">
        <f>SUM(J9:J19)</f>
        <v>74747</v>
      </c>
      <c r="K8" s="274">
        <f>SUM(K9:K19)</f>
        <v>18415</v>
      </c>
    </row>
    <row r="9" spans="1:11" ht="12.75">
      <c r="A9" s="267" t="s">
        <v>4</v>
      </c>
      <c r="B9" s="374" t="s">
        <v>384</v>
      </c>
      <c r="C9" s="375"/>
      <c r="D9" s="375"/>
      <c r="E9" s="375"/>
      <c r="F9" s="375"/>
      <c r="G9" s="376"/>
      <c r="H9" s="273"/>
      <c r="I9" s="273">
        <v>127</v>
      </c>
      <c r="J9" s="273"/>
      <c r="K9" s="273"/>
    </row>
    <row r="10" spans="1:11" ht="12.75" customHeight="1">
      <c r="A10" s="267" t="s">
        <v>5</v>
      </c>
      <c r="B10" s="374" t="s">
        <v>465</v>
      </c>
      <c r="C10" s="375"/>
      <c r="D10" s="375"/>
      <c r="E10" s="375"/>
      <c r="F10" s="375"/>
      <c r="G10" s="376"/>
      <c r="H10" s="273">
        <v>1300</v>
      </c>
      <c r="I10" s="273"/>
      <c r="J10" s="273"/>
      <c r="K10" s="273"/>
    </row>
    <row r="11" spans="1:11" ht="12.75" customHeight="1">
      <c r="A11" s="267" t="s">
        <v>6</v>
      </c>
      <c r="B11" s="374" t="s">
        <v>464</v>
      </c>
      <c r="C11" s="375"/>
      <c r="D11" s="375"/>
      <c r="E11" s="375"/>
      <c r="F11" s="375"/>
      <c r="G11" s="376"/>
      <c r="H11" s="273">
        <v>9408</v>
      </c>
      <c r="I11" s="273"/>
      <c r="J11" s="273"/>
      <c r="K11" s="273">
        <v>18415</v>
      </c>
    </row>
    <row r="12" spans="1:11" ht="12.75" customHeight="1">
      <c r="A12" s="267" t="s">
        <v>7</v>
      </c>
      <c r="B12" s="398" t="s">
        <v>403</v>
      </c>
      <c r="C12" s="399"/>
      <c r="D12" s="399"/>
      <c r="E12" s="399"/>
      <c r="F12" s="399"/>
      <c r="G12" s="400"/>
      <c r="H12" s="273">
        <v>15249</v>
      </c>
      <c r="I12" s="273"/>
      <c r="J12" s="273"/>
      <c r="K12" s="273"/>
    </row>
    <row r="13" spans="1:11" ht="12.75" customHeight="1">
      <c r="A13" s="267" t="s">
        <v>8</v>
      </c>
      <c r="B13" s="398" t="s">
        <v>463</v>
      </c>
      <c r="C13" s="399"/>
      <c r="D13" s="399"/>
      <c r="E13" s="399"/>
      <c r="F13" s="399"/>
      <c r="G13" s="400"/>
      <c r="H13" s="273">
        <v>113</v>
      </c>
      <c r="I13" s="273"/>
      <c r="J13" s="273"/>
      <c r="K13" s="273"/>
    </row>
    <row r="14" spans="1:11" ht="12.75">
      <c r="A14" s="267" t="s">
        <v>9</v>
      </c>
      <c r="B14" s="398" t="s">
        <v>462</v>
      </c>
      <c r="C14" s="399"/>
      <c r="D14" s="399"/>
      <c r="E14" s="399"/>
      <c r="F14" s="399"/>
      <c r="G14" s="400"/>
      <c r="H14" s="273">
        <v>8448</v>
      </c>
      <c r="I14" s="273"/>
      <c r="J14" s="273"/>
      <c r="K14" s="273"/>
    </row>
    <row r="15" spans="1:11" ht="25.5" customHeight="1">
      <c r="A15" s="267" t="s">
        <v>10</v>
      </c>
      <c r="B15" s="398" t="s">
        <v>461</v>
      </c>
      <c r="C15" s="399"/>
      <c r="D15" s="399"/>
      <c r="E15" s="399"/>
      <c r="F15" s="399"/>
      <c r="G15" s="400"/>
      <c r="H15" s="273"/>
      <c r="I15" s="273"/>
      <c r="J15" s="273">
        <v>27779</v>
      </c>
      <c r="K15" s="273"/>
    </row>
    <row r="16" spans="1:11" ht="25.5" customHeight="1">
      <c r="A16" s="267" t="s">
        <v>11</v>
      </c>
      <c r="B16" s="398" t="s">
        <v>460</v>
      </c>
      <c r="C16" s="399"/>
      <c r="D16" s="399"/>
      <c r="E16" s="399"/>
      <c r="F16" s="399"/>
      <c r="G16" s="400"/>
      <c r="H16" s="273"/>
      <c r="I16" s="273"/>
      <c r="J16" s="273">
        <v>46968</v>
      </c>
      <c r="K16" s="273"/>
    </row>
    <row r="17" spans="1:11" ht="12.75" customHeight="1">
      <c r="A17" s="267" t="s">
        <v>12</v>
      </c>
      <c r="B17" s="398" t="s">
        <v>342</v>
      </c>
      <c r="C17" s="399"/>
      <c r="D17" s="399"/>
      <c r="E17" s="399"/>
      <c r="F17" s="399"/>
      <c r="G17" s="400"/>
      <c r="H17" s="273">
        <v>250</v>
      </c>
      <c r="I17" s="273">
        <v>2250</v>
      </c>
      <c r="J17" s="273"/>
      <c r="K17" s="273"/>
    </row>
    <row r="18" spans="1:11" ht="12.75">
      <c r="A18" s="267" t="s">
        <v>13</v>
      </c>
      <c r="B18" s="398" t="s">
        <v>459</v>
      </c>
      <c r="C18" s="375"/>
      <c r="D18" s="375"/>
      <c r="E18" s="375"/>
      <c r="F18" s="375"/>
      <c r="G18" s="376"/>
      <c r="H18" s="273">
        <v>2100</v>
      </c>
      <c r="I18" s="273"/>
      <c r="J18" s="273"/>
      <c r="K18" s="273"/>
    </row>
    <row r="19" spans="1:11" ht="12.75">
      <c r="A19" s="267" t="s">
        <v>14</v>
      </c>
      <c r="B19" s="374" t="s">
        <v>423</v>
      </c>
      <c r="C19" s="401"/>
      <c r="D19" s="401"/>
      <c r="E19" s="401"/>
      <c r="F19" s="401"/>
      <c r="G19" s="402"/>
      <c r="H19" s="273">
        <v>392</v>
      </c>
      <c r="I19" s="273">
        <v>1608</v>
      </c>
      <c r="J19" s="273"/>
      <c r="K19" s="273"/>
    </row>
    <row r="20" spans="1:11" ht="12.75">
      <c r="A20" s="267" t="s">
        <v>15</v>
      </c>
      <c r="B20" s="378" t="s">
        <v>458</v>
      </c>
      <c r="C20" s="379"/>
      <c r="D20" s="379"/>
      <c r="E20" s="379"/>
      <c r="F20" s="379"/>
      <c r="G20" s="380"/>
      <c r="H20" s="274">
        <f>SUM(H21:H24)</f>
        <v>7768</v>
      </c>
      <c r="I20" s="274">
        <f>SUM(I21:I24)</f>
        <v>20916</v>
      </c>
      <c r="J20" s="274">
        <f>SUM(J21:J24)</f>
        <v>0</v>
      </c>
      <c r="K20" s="274">
        <f>SUM(K21:K24)</f>
        <v>0</v>
      </c>
    </row>
    <row r="21" spans="1:11" ht="12.75">
      <c r="A21" s="267" t="s">
        <v>16</v>
      </c>
      <c r="B21" s="374" t="s">
        <v>457</v>
      </c>
      <c r="C21" s="375"/>
      <c r="D21" s="375"/>
      <c r="E21" s="375"/>
      <c r="F21" s="375"/>
      <c r="G21" s="376"/>
      <c r="H21" s="273">
        <v>225</v>
      </c>
      <c r="I21" s="273"/>
      <c r="J21" s="273"/>
      <c r="K21" s="273"/>
    </row>
    <row r="22" spans="1:11" ht="25.5" customHeight="1">
      <c r="A22" s="267" t="s">
        <v>17</v>
      </c>
      <c r="B22" s="374" t="s">
        <v>343</v>
      </c>
      <c r="C22" s="375"/>
      <c r="D22" s="375"/>
      <c r="E22" s="375"/>
      <c r="F22" s="375"/>
      <c r="G22" s="376"/>
      <c r="H22" s="273">
        <v>7543</v>
      </c>
      <c r="I22" s="273"/>
      <c r="J22" s="273"/>
      <c r="K22" s="273"/>
    </row>
    <row r="23" spans="1:11" ht="25.5" customHeight="1">
      <c r="A23" s="267" t="s">
        <v>18</v>
      </c>
      <c r="B23" s="374" t="s">
        <v>511</v>
      </c>
      <c r="C23" s="375"/>
      <c r="D23" s="375"/>
      <c r="E23" s="375"/>
      <c r="F23" s="375"/>
      <c r="G23" s="376"/>
      <c r="H23" s="273"/>
      <c r="I23" s="273">
        <v>2916</v>
      </c>
      <c r="J23" s="273"/>
      <c r="K23" s="273"/>
    </row>
    <row r="24" spans="1:11" ht="12.75">
      <c r="A24" s="267" t="s">
        <v>19</v>
      </c>
      <c r="B24" s="374" t="s">
        <v>421</v>
      </c>
      <c r="C24" s="375"/>
      <c r="D24" s="375"/>
      <c r="E24" s="375"/>
      <c r="F24" s="375"/>
      <c r="G24" s="376"/>
      <c r="H24" s="273"/>
      <c r="I24" s="273">
        <v>18000</v>
      </c>
      <c r="J24" s="273"/>
      <c r="K24" s="273"/>
    </row>
    <row r="25" spans="1:11" s="279" customFormat="1" ht="25.5" customHeight="1">
      <c r="A25" s="267" t="s">
        <v>20</v>
      </c>
      <c r="B25" s="378" t="s">
        <v>456</v>
      </c>
      <c r="C25" s="379"/>
      <c r="D25" s="379"/>
      <c r="E25" s="379"/>
      <c r="F25" s="379"/>
      <c r="G25" s="380"/>
      <c r="H25" s="278">
        <f>SUM(H26:H29)</f>
        <v>1200</v>
      </c>
      <c r="I25" s="278">
        <f>SUM(I26:I29)</f>
        <v>2500</v>
      </c>
      <c r="J25" s="278">
        <f>SUM(J26:J29)</f>
        <v>0</v>
      </c>
      <c r="K25" s="278">
        <f>SUM(K26:K29)</f>
        <v>2000</v>
      </c>
    </row>
    <row r="26" spans="1:11" s="279" customFormat="1" ht="12.75">
      <c r="A26" s="267" t="s">
        <v>21</v>
      </c>
      <c r="B26" s="374" t="s">
        <v>455</v>
      </c>
      <c r="C26" s="375"/>
      <c r="D26" s="375"/>
      <c r="E26" s="375"/>
      <c r="F26" s="375"/>
      <c r="G26" s="376"/>
      <c r="H26" s="273"/>
      <c r="I26" s="273"/>
      <c r="J26" s="273"/>
      <c r="K26" s="273">
        <v>1000</v>
      </c>
    </row>
    <row r="27" spans="1:11" ht="12.75">
      <c r="A27" s="267" t="s">
        <v>22</v>
      </c>
      <c r="B27" s="398" t="s">
        <v>454</v>
      </c>
      <c r="C27" s="399"/>
      <c r="D27" s="399"/>
      <c r="E27" s="399"/>
      <c r="F27" s="399"/>
      <c r="G27" s="400"/>
      <c r="H27" s="273"/>
      <c r="I27" s="273"/>
      <c r="J27" s="273"/>
      <c r="K27" s="273">
        <v>1000</v>
      </c>
    </row>
    <row r="28" spans="1:11" ht="12.75">
      <c r="A28" s="267" t="s">
        <v>23</v>
      </c>
      <c r="B28" s="398" t="s">
        <v>453</v>
      </c>
      <c r="C28" s="399"/>
      <c r="D28" s="399"/>
      <c r="E28" s="399"/>
      <c r="F28" s="399"/>
      <c r="G28" s="400"/>
      <c r="H28" s="273">
        <v>1200</v>
      </c>
      <c r="I28" s="273"/>
      <c r="J28" s="273"/>
      <c r="K28" s="273"/>
    </row>
    <row r="29" spans="1:11" ht="27" customHeight="1">
      <c r="A29" s="267" t="s">
        <v>24</v>
      </c>
      <c r="B29" s="374" t="s">
        <v>419</v>
      </c>
      <c r="C29" s="375"/>
      <c r="D29" s="375"/>
      <c r="E29" s="375"/>
      <c r="F29" s="375"/>
      <c r="G29" s="376"/>
      <c r="H29" s="273"/>
      <c r="I29" s="273">
        <v>2500</v>
      </c>
      <c r="J29" s="273"/>
      <c r="K29" s="273"/>
    </row>
    <row r="30" spans="1:11" ht="12.75">
      <c r="A30" s="267" t="s">
        <v>25</v>
      </c>
      <c r="B30" s="378" t="s">
        <v>452</v>
      </c>
      <c r="C30" s="379"/>
      <c r="D30" s="379"/>
      <c r="E30" s="379"/>
      <c r="F30" s="379"/>
      <c r="G30" s="380"/>
      <c r="H30" s="278">
        <f>SUM(H31)</f>
        <v>50</v>
      </c>
      <c r="I30" s="278">
        <f>SUM(I31:I31)</f>
        <v>950</v>
      </c>
      <c r="J30" s="278"/>
      <c r="K30" s="278"/>
    </row>
    <row r="31" spans="1:11" ht="12.75">
      <c r="A31" s="267" t="s">
        <v>26</v>
      </c>
      <c r="B31" s="374" t="s">
        <v>344</v>
      </c>
      <c r="C31" s="375"/>
      <c r="D31" s="375"/>
      <c r="E31" s="375"/>
      <c r="F31" s="375"/>
      <c r="G31" s="376"/>
      <c r="H31" s="273">
        <v>50</v>
      </c>
      <c r="I31" s="273">
        <v>950</v>
      </c>
      <c r="J31" s="273"/>
      <c r="K31" s="273"/>
    </row>
    <row r="32" spans="1:11" ht="25.5" customHeight="1">
      <c r="A32" s="267" t="s">
        <v>27</v>
      </c>
      <c r="B32" s="378" t="s">
        <v>451</v>
      </c>
      <c r="C32" s="379"/>
      <c r="D32" s="379"/>
      <c r="E32" s="379"/>
      <c r="F32" s="379"/>
      <c r="G32" s="380"/>
      <c r="H32" s="274">
        <f>SUM(H33:H37)</f>
        <v>17068</v>
      </c>
      <c r="I32" s="274">
        <f>SUM(I33:I37)</f>
        <v>293281</v>
      </c>
      <c r="J32" s="274">
        <f>SUM(J33:J37)</f>
        <v>479808</v>
      </c>
      <c r="K32" s="274">
        <f>SUM(K33:K37)</f>
        <v>47083</v>
      </c>
    </row>
    <row r="33" spans="1:11" ht="12.75">
      <c r="A33" s="267" t="s">
        <v>28</v>
      </c>
      <c r="B33" s="368" t="s">
        <v>345</v>
      </c>
      <c r="C33" s="368"/>
      <c r="D33" s="368"/>
      <c r="E33" s="368"/>
      <c r="F33" s="368"/>
      <c r="G33" s="368"/>
      <c r="H33" s="273">
        <v>255</v>
      </c>
      <c r="I33" s="289">
        <v>3005</v>
      </c>
      <c r="J33" s="273"/>
      <c r="K33" s="273"/>
    </row>
    <row r="34" spans="1:11" ht="25.5" customHeight="1">
      <c r="A34" s="267" t="s">
        <v>29</v>
      </c>
      <c r="B34" s="374" t="s">
        <v>450</v>
      </c>
      <c r="C34" s="375"/>
      <c r="D34" s="375"/>
      <c r="E34" s="375"/>
      <c r="F34" s="375"/>
      <c r="G34" s="376"/>
      <c r="H34" s="273">
        <v>13565</v>
      </c>
      <c r="I34" s="273">
        <v>290276</v>
      </c>
      <c r="J34" s="273">
        <v>479808</v>
      </c>
      <c r="K34" s="273">
        <v>47083</v>
      </c>
    </row>
    <row r="35" spans="1:11" ht="12.75">
      <c r="A35" s="267" t="s">
        <v>30</v>
      </c>
      <c r="B35" s="374" t="s">
        <v>449</v>
      </c>
      <c r="C35" s="375"/>
      <c r="D35" s="375"/>
      <c r="E35" s="375"/>
      <c r="F35" s="375"/>
      <c r="G35" s="376"/>
      <c r="H35" s="273">
        <v>320</v>
      </c>
      <c r="I35" s="273"/>
      <c r="J35" s="273"/>
      <c r="K35" s="273"/>
    </row>
    <row r="36" spans="1:11" ht="12.75">
      <c r="A36" s="267" t="s">
        <v>31</v>
      </c>
      <c r="B36" s="374" t="s">
        <v>447</v>
      </c>
      <c r="C36" s="375"/>
      <c r="D36" s="375"/>
      <c r="E36" s="375"/>
      <c r="F36" s="375"/>
      <c r="G36" s="376"/>
      <c r="H36" s="273">
        <v>820</v>
      </c>
      <c r="I36" s="273"/>
      <c r="J36" s="273"/>
      <c r="K36" s="273"/>
    </row>
    <row r="37" spans="1:11" ht="12.75">
      <c r="A37" s="267" t="s">
        <v>111</v>
      </c>
      <c r="B37" s="368" t="s">
        <v>444</v>
      </c>
      <c r="C37" s="368"/>
      <c r="D37" s="368"/>
      <c r="E37" s="368"/>
      <c r="F37" s="368"/>
      <c r="G37" s="368"/>
      <c r="H37" s="273">
        <v>2108</v>
      </c>
      <c r="I37" s="273"/>
      <c r="J37" s="273"/>
      <c r="K37" s="273"/>
    </row>
    <row r="38" spans="1:11" s="279" customFormat="1" ht="12.75">
      <c r="A38" s="267" t="s">
        <v>112</v>
      </c>
      <c r="B38" s="378" t="s">
        <v>432</v>
      </c>
      <c r="C38" s="379"/>
      <c r="D38" s="379"/>
      <c r="E38" s="379"/>
      <c r="F38" s="379"/>
      <c r="G38" s="380"/>
      <c r="H38" s="274">
        <f>SUM(H39:H47)</f>
        <v>123206</v>
      </c>
      <c r="I38" s="274">
        <f>SUM(I39:I47)</f>
        <v>78979</v>
      </c>
      <c r="J38" s="274">
        <f>SUM(J39:J47)</f>
        <v>0</v>
      </c>
      <c r="K38" s="274">
        <f>SUM(K39:K47)</f>
        <v>1883</v>
      </c>
    </row>
    <row r="39" spans="1:11" ht="12.75">
      <c r="A39" s="267" t="s">
        <v>113</v>
      </c>
      <c r="B39" s="398" t="s">
        <v>403</v>
      </c>
      <c r="C39" s="375"/>
      <c r="D39" s="375"/>
      <c r="E39" s="375"/>
      <c r="F39" s="375"/>
      <c r="G39" s="376"/>
      <c r="H39" s="273">
        <v>67385</v>
      </c>
      <c r="I39" s="273"/>
      <c r="J39" s="273"/>
      <c r="K39" s="273"/>
    </row>
    <row r="40" spans="1:11" ht="12.75">
      <c r="A40" s="267" t="s">
        <v>114</v>
      </c>
      <c r="B40" s="368" t="s">
        <v>402</v>
      </c>
      <c r="C40" s="368"/>
      <c r="D40" s="368"/>
      <c r="E40" s="368"/>
      <c r="F40" s="368"/>
      <c r="G40" s="368"/>
      <c r="H40" s="273">
        <v>45000</v>
      </c>
      <c r="I40" s="273">
        <v>8500</v>
      </c>
      <c r="J40" s="273"/>
      <c r="K40" s="273"/>
    </row>
    <row r="41" spans="1:11" ht="12.75">
      <c r="A41" s="267" t="s">
        <v>448</v>
      </c>
      <c r="B41" s="368" t="s">
        <v>400</v>
      </c>
      <c r="C41" s="368"/>
      <c r="D41" s="368"/>
      <c r="E41" s="368"/>
      <c r="F41" s="368"/>
      <c r="G41" s="368"/>
      <c r="H41" s="273"/>
      <c r="I41" s="273"/>
      <c r="J41" s="273"/>
      <c r="K41" s="273">
        <v>1883</v>
      </c>
    </row>
    <row r="42" spans="1:11" ht="12.75">
      <c r="A42" s="267" t="s">
        <v>446</v>
      </c>
      <c r="B42" s="374" t="s">
        <v>401</v>
      </c>
      <c r="C42" s="375"/>
      <c r="D42" s="375"/>
      <c r="E42" s="375"/>
      <c r="F42" s="375"/>
      <c r="G42" s="376"/>
      <c r="H42" s="273">
        <v>1300</v>
      </c>
      <c r="I42" s="273"/>
      <c r="J42" s="273"/>
      <c r="K42" s="273"/>
    </row>
    <row r="43" spans="1:11" ht="12.75">
      <c r="A43" s="267" t="s">
        <v>445</v>
      </c>
      <c r="B43" s="374" t="s">
        <v>426</v>
      </c>
      <c r="C43" s="375"/>
      <c r="D43" s="375"/>
      <c r="E43" s="375"/>
      <c r="F43" s="375"/>
      <c r="G43" s="376"/>
      <c r="H43" s="273">
        <v>9521</v>
      </c>
      <c r="I43" s="273">
        <v>70479</v>
      </c>
      <c r="J43" s="273"/>
      <c r="K43" s="273"/>
    </row>
    <row r="44" spans="1:11" ht="25.5" customHeight="1">
      <c r="A44" s="267" t="s">
        <v>443</v>
      </c>
      <c r="B44" s="374" t="s">
        <v>511</v>
      </c>
      <c r="C44" s="375"/>
      <c r="D44" s="375"/>
      <c r="E44" s="375"/>
      <c r="F44" s="375"/>
      <c r="G44" s="376"/>
      <c r="H44" s="273"/>
      <c r="I44" s="273">
        <v>0</v>
      </c>
      <c r="J44" s="273"/>
      <c r="K44" s="273"/>
    </row>
    <row r="45" spans="1:11" ht="12.75">
      <c r="A45" s="267" t="s">
        <v>433</v>
      </c>
      <c r="B45" s="374" t="s">
        <v>423</v>
      </c>
      <c r="C45" s="401"/>
      <c r="D45" s="401"/>
      <c r="E45" s="401"/>
      <c r="F45" s="401"/>
      <c r="G45" s="402"/>
      <c r="H45" s="273">
        <v>0</v>
      </c>
      <c r="I45" s="273">
        <v>0</v>
      </c>
      <c r="J45" s="273"/>
      <c r="K45" s="273"/>
    </row>
    <row r="46" spans="1:11" ht="12.75">
      <c r="A46" s="267" t="s">
        <v>467</v>
      </c>
      <c r="B46" s="374" t="s">
        <v>421</v>
      </c>
      <c r="C46" s="375"/>
      <c r="D46" s="375"/>
      <c r="E46" s="375"/>
      <c r="F46" s="375"/>
      <c r="G46" s="376"/>
      <c r="H46" s="273"/>
      <c r="I46" s="273">
        <v>0</v>
      </c>
      <c r="J46" s="273"/>
      <c r="K46" s="273"/>
    </row>
    <row r="47" spans="1:11" ht="27" customHeight="1">
      <c r="A47" s="267" t="s">
        <v>431</v>
      </c>
      <c r="B47" s="374" t="s">
        <v>419</v>
      </c>
      <c r="C47" s="375"/>
      <c r="D47" s="375"/>
      <c r="E47" s="375"/>
      <c r="F47" s="375"/>
      <c r="G47" s="376"/>
      <c r="H47" s="273"/>
      <c r="I47" s="273">
        <v>0</v>
      </c>
      <c r="J47" s="273"/>
      <c r="K47" s="273"/>
    </row>
    <row r="48" spans="1:11" ht="12.75">
      <c r="A48" s="267" t="s">
        <v>430</v>
      </c>
      <c r="B48" s="378" t="s">
        <v>417</v>
      </c>
      <c r="C48" s="379"/>
      <c r="D48" s="379"/>
      <c r="E48" s="379"/>
      <c r="F48" s="379"/>
      <c r="G48" s="380"/>
      <c r="H48" s="278">
        <f>SUM(H49)</f>
        <v>0</v>
      </c>
      <c r="I48" s="278">
        <f>SUM(I49:I49)</f>
        <v>0</v>
      </c>
      <c r="J48" s="278"/>
      <c r="K48" s="278">
        <f>SUM(K49)</f>
        <v>175</v>
      </c>
    </row>
    <row r="49" spans="1:11" ht="12.75">
      <c r="A49" s="267" t="s">
        <v>429</v>
      </c>
      <c r="B49" s="374" t="s">
        <v>346</v>
      </c>
      <c r="C49" s="375"/>
      <c r="D49" s="375"/>
      <c r="E49" s="375"/>
      <c r="F49" s="375"/>
      <c r="G49" s="376"/>
      <c r="H49" s="273"/>
      <c r="I49" s="273"/>
      <c r="J49" s="273"/>
      <c r="K49" s="273">
        <v>175</v>
      </c>
    </row>
    <row r="50" spans="1:11" ht="51" customHeight="1" hidden="1">
      <c r="A50" s="267" t="s">
        <v>468</v>
      </c>
      <c r="B50" s="410" t="s">
        <v>414</v>
      </c>
      <c r="C50" s="411"/>
      <c r="D50" s="411"/>
      <c r="E50" s="411"/>
      <c r="F50" s="411"/>
      <c r="G50" s="412"/>
      <c r="H50" s="277"/>
      <c r="I50" s="277"/>
      <c r="J50" s="277"/>
      <c r="K50" s="276" t="s">
        <v>413</v>
      </c>
    </row>
    <row r="51" spans="1:11" ht="12.75" hidden="1">
      <c r="A51" s="267" t="s">
        <v>469</v>
      </c>
      <c r="B51" s="378" t="s">
        <v>368</v>
      </c>
      <c r="C51" s="379"/>
      <c r="D51" s="379"/>
      <c r="E51" s="379"/>
      <c r="F51" s="379"/>
      <c r="G51" s="380"/>
      <c r="H51" s="274">
        <f>SUM(H52:H58)</f>
        <v>0</v>
      </c>
      <c r="I51" s="274">
        <f>SUM(I52:I58)</f>
        <v>0</v>
      </c>
      <c r="J51" s="274"/>
      <c r="K51" s="274">
        <f>SUM(K52:K54)</f>
        <v>0</v>
      </c>
    </row>
    <row r="52" spans="1:11" s="270" customFormat="1" ht="12.75" hidden="1">
      <c r="A52" s="272" t="s">
        <v>470</v>
      </c>
      <c r="B52" s="413"/>
      <c r="C52" s="414"/>
      <c r="D52" s="414"/>
      <c r="E52" s="414"/>
      <c r="F52" s="414"/>
      <c r="G52" s="415"/>
      <c r="H52" s="275"/>
      <c r="I52" s="275"/>
      <c r="J52" s="275"/>
      <c r="K52" s="275"/>
    </row>
    <row r="53" spans="1:11" s="270" customFormat="1" ht="12.75" hidden="1">
      <c r="A53" s="272" t="s">
        <v>428</v>
      </c>
      <c r="B53" s="413"/>
      <c r="C53" s="414"/>
      <c r="D53" s="414"/>
      <c r="E53" s="414"/>
      <c r="F53" s="414"/>
      <c r="G53" s="415"/>
      <c r="H53" s="275"/>
      <c r="I53" s="275"/>
      <c r="J53" s="275"/>
      <c r="K53" s="275"/>
    </row>
    <row r="54" spans="1:11" s="270" customFormat="1" ht="12.75" hidden="1">
      <c r="A54" s="272" t="s">
        <v>427</v>
      </c>
      <c r="B54" s="413"/>
      <c r="C54" s="414"/>
      <c r="D54" s="414"/>
      <c r="E54" s="414"/>
      <c r="F54" s="414"/>
      <c r="G54" s="415"/>
      <c r="H54" s="275"/>
      <c r="I54" s="275"/>
      <c r="J54" s="275"/>
      <c r="K54" s="275"/>
    </row>
    <row r="55" spans="1:11" ht="12.75" hidden="1">
      <c r="A55" s="267" t="s">
        <v>471</v>
      </c>
      <c r="B55" s="374"/>
      <c r="C55" s="375"/>
      <c r="D55" s="375"/>
      <c r="E55" s="375"/>
      <c r="F55" s="375"/>
      <c r="G55" s="376"/>
      <c r="H55" s="273"/>
      <c r="I55" s="273"/>
      <c r="J55" s="273"/>
      <c r="K55" s="273"/>
    </row>
    <row r="56" spans="1:11" ht="12.75" hidden="1">
      <c r="A56" s="267" t="s">
        <v>425</v>
      </c>
      <c r="B56" s="374"/>
      <c r="C56" s="375"/>
      <c r="D56" s="375"/>
      <c r="E56" s="375"/>
      <c r="F56" s="375"/>
      <c r="G56" s="376"/>
      <c r="H56" s="273"/>
      <c r="I56" s="273"/>
      <c r="J56" s="273"/>
      <c r="K56" s="273"/>
    </row>
    <row r="57" spans="1:11" ht="12.75" hidden="1">
      <c r="A57" s="267" t="s">
        <v>424</v>
      </c>
      <c r="B57" s="374"/>
      <c r="C57" s="375"/>
      <c r="D57" s="375"/>
      <c r="E57" s="375"/>
      <c r="F57" s="375"/>
      <c r="G57" s="376"/>
      <c r="H57" s="273"/>
      <c r="I57" s="273"/>
      <c r="J57" s="273"/>
      <c r="K57" s="273"/>
    </row>
    <row r="58" spans="1:11" ht="12.75" hidden="1">
      <c r="A58" s="267" t="s">
        <v>472</v>
      </c>
      <c r="B58" s="374"/>
      <c r="C58" s="375"/>
      <c r="D58" s="375"/>
      <c r="E58" s="375"/>
      <c r="F58" s="375"/>
      <c r="G58" s="376"/>
      <c r="H58" s="273"/>
      <c r="I58" s="273"/>
      <c r="J58" s="273"/>
      <c r="K58" s="273"/>
    </row>
    <row r="59" spans="1:11" ht="24.75" customHeight="1" hidden="1">
      <c r="A59" s="267" t="s">
        <v>422</v>
      </c>
      <c r="B59" s="374"/>
      <c r="C59" s="375"/>
      <c r="D59" s="375"/>
      <c r="E59" s="375"/>
      <c r="F59" s="375"/>
      <c r="G59" s="376"/>
      <c r="H59" s="273"/>
      <c r="I59" s="273"/>
      <c r="J59" s="273"/>
      <c r="K59" s="273"/>
    </row>
    <row r="60" spans="1:11" ht="12.75" hidden="1">
      <c r="A60" s="267" t="s">
        <v>420</v>
      </c>
      <c r="B60" s="378" t="s">
        <v>412</v>
      </c>
      <c r="C60" s="379"/>
      <c r="D60" s="379"/>
      <c r="E60" s="379"/>
      <c r="F60" s="379"/>
      <c r="G60" s="380"/>
      <c r="H60" s="274">
        <f>SUM(H61:H63)</f>
        <v>0</v>
      </c>
      <c r="I60" s="274"/>
      <c r="J60" s="274"/>
      <c r="K60" s="274">
        <f>SUM(K61:K63)</f>
        <v>0</v>
      </c>
    </row>
    <row r="61" spans="1:11" ht="12.75" hidden="1">
      <c r="A61" s="267" t="s">
        <v>418</v>
      </c>
      <c r="B61" s="398"/>
      <c r="C61" s="399"/>
      <c r="D61" s="399"/>
      <c r="E61" s="399"/>
      <c r="F61" s="399"/>
      <c r="G61" s="400"/>
      <c r="H61" s="273"/>
      <c r="I61" s="273"/>
      <c r="J61" s="273"/>
      <c r="K61" s="273"/>
    </row>
    <row r="62" spans="1:11" s="270" customFormat="1" ht="12.75" hidden="1">
      <c r="A62" s="272" t="s">
        <v>416</v>
      </c>
      <c r="B62" s="398"/>
      <c r="C62" s="399"/>
      <c r="D62" s="399"/>
      <c r="E62" s="399"/>
      <c r="F62" s="399"/>
      <c r="G62" s="400"/>
      <c r="H62" s="271"/>
      <c r="I62" s="271"/>
      <c r="J62" s="271"/>
      <c r="K62" s="271"/>
    </row>
    <row r="63" spans="1:11" s="270" customFormat="1" ht="12.75" hidden="1">
      <c r="A63" s="272" t="s">
        <v>415</v>
      </c>
      <c r="B63" s="398"/>
      <c r="C63" s="399"/>
      <c r="D63" s="399"/>
      <c r="E63" s="399"/>
      <c r="F63" s="399"/>
      <c r="G63" s="400"/>
      <c r="H63" s="271"/>
      <c r="I63" s="271"/>
      <c r="J63" s="271"/>
      <c r="K63" s="271"/>
    </row>
    <row r="64" spans="1:11" s="270" customFormat="1" ht="12.75" hidden="1">
      <c r="A64" s="272" t="s">
        <v>475</v>
      </c>
      <c r="B64" s="398"/>
      <c r="C64" s="399"/>
      <c r="D64" s="399"/>
      <c r="E64" s="399"/>
      <c r="F64" s="399"/>
      <c r="G64" s="400"/>
      <c r="H64" s="271"/>
      <c r="I64" s="271"/>
      <c r="J64" s="271"/>
      <c r="K64" s="271"/>
    </row>
    <row r="65" spans="1:11" ht="12.75">
      <c r="A65" s="267" t="s">
        <v>476</v>
      </c>
      <c r="B65" s="378" t="s">
        <v>412</v>
      </c>
      <c r="C65" s="379"/>
      <c r="D65" s="379"/>
      <c r="E65" s="379"/>
      <c r="F65" s="379"/>
      <c r="G65" s="380"/>
      <c r="H65" s="278">
        <f>SUM(H66)</f>
        <v>439</v>
      </c>
      <c r="I65" s="278">
        <f>SUM(I66:I66)</f>
        <v>0</v>
      </c>
      <c r="J65" s="278"/>
      <c r="K65" s="278">
        <f>SUM(K66)</f>
        <v>0</v>
      </c>
    </row>
    <row r="66" spans="1:11" ht="12.75">
      <c r="A66" s="267" t="s">
        <v>477</v>
      </c>
      <c r="B66" s="374" t="s">
        <v>545</v>
      </c>
      <c r="C66" s="375"/>
      <c r="D66" s="375"/>
      <c r="E66" s="375"/>
      <c r="F66" s="375"/>
      <c r="G66" s="376"/>
      <c r="H66" s="273">
        <v>439</v>
      </c>
      <c r="I66" s="273"/>
      <c r="J66" s="273"/>
      <c r="K66" s="273"/>
    </row>
    <row r="67" spans="1:11" ht="15.75">
      <c r="A67" s="267" t="s">
        <v>478</v>
      </c>
      <c r="B67" s="266" t="s">
        <v>37</v>
      </c>
      <c r="C67" s="265"/>
      <c r="D67" s="265"/>
      <c r="E67" s="265"/>
      <c r="F67" s="265"/>
      <c r="G67" s="264"/>
      <c r="H67" s="269">
        <f>SUM(H8,H20,H25,H30,H32,H38,H65,H48,H60)</f>
        <v>186991</v>
      </c>
      <c r="I67" s="269">
        <f>SUM(I8,I20,I25,I30,I32,I38,I51,I48,I60)</f>
        <v>400611</v>
      </c>
      <c r="J67" s="269">
        <f>SUM(J8,J20,J25,J30,J32,J38,J51,J48,J60)</f>
        <v>554555</v>
      </c>
      <c r="K67" s="269">
        <f>SUM(K8,K20,K25,K30,K32,K38,K51,K48,K60)</f>
        <v>69556</v>
      </c>
    </row>
    <row r="68" spans="1:11" ht="15.75">
      <c r="A68" s="267" t="s">
        <v>479</v>
      </c>
      <c r="B68" s="268"/>
      <c r="C68" s="265"/>
      <c r="D68" s="265"/>
      <c r="E68" s="265"/>
      <c r="F68" s="265"/>
      <c r="G68" s="264"/>
      <c r="H68" s="364">
        <f>SUM(H67:J67)</f>
        <v>1142157</v>
      </c>
      <c r="I68" s="365"/>
      <c r="J68" s="366"/>
      <c r="K68" s="263">
        <f>SUM(K67:K67)</f>
        <v>69556</v>
      </c>
    </row>
    <row r="69" spans="1:11" ht="15.75">
      <c r="A69" s="267" t="s">
        <v>480</v>
      </c>
      <c r="B69" s="266" t="s">
        <v>411</v>
      </c>
      <c r="C69" s="265"/>
      <c r="D69" s="265"/>
      <c r="E69" s="265"/>
      <c r="F69" s="265"/>
      <c r="G69" s="264"/>
      <c r="H69" s="367">
        <f>SUM(H68:K68)</f>
        <v>1211713</v>
      </c>
      <c r="I69" s="367"/>
      <c r="J69" s="367"/>
      <c r="K69" s="367"/>
    </row>
  </sheetData>
  <sheetProtection/>
  <mergeCells count="66">
    <mergeCell ref="B23:G23"/>
    <mergeCell ref="B24:G24"/>
    <mergeCell ref="B65:G65"/>
    <mergeCell ref="B66:G66"/>
    <mergeCell ref="H69:K69"/>
    <mergeCell ref="B60:G60"/>
    <mergeCell ref="B61:G61"/>
    <mergeCell ref="B62:G62"/>
    <mergeCell ref="B63:G63"/>
    <mergeCell ref="B64:G64"/>
    <mergeCell ref="H68:J68"/>
    <mergeCell ref="B59:G5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40:G40"/>
    <mergeCell ref="B41:G41"/>
    <mergeCell ref="B49:G49"/>
    <mergeCell ref="B42:G42"/>
    <mergeCell ref="B43:G43"/>
    <mergeCell ref="B44:G44"/>
    <mergeCell ref="B45:G45"/>
    <mergeCell ref="B46:G46"/>
    <mergeCell ref="B47:G47"/>
    <mergeCell ref="B48:G48"/>
    <mergeCell ref="B38:G38"/>
    <mergeCell ref="B39:G39"/>
    <mergeCell ref="B34:G34"/>
    <mergeCell ref="B35:G35"/>
    <mergeCell ref="B36:G36"/>
    <mergeCell ref="B37:G37"/>
    <mergeCell ref="B33:G33"/>
    <mergeCell ref="B25:G25"/>
    <mergeCell ref="B26:G26"/>
    <mergeCell ref="B27:G27"/>
    <mergeCell ref="B28:G28"/>
    <mergeCell ref="B30:G30"/>
    <mergeCell ref="B31:G31"/>
    <mergeCell ref="B32:G32"/>
    <mergeCell ref="B29:G29"/>
    <mergeCell ref="I7:K7"/>
    <mergeCell ref="B21:G21"/>
    <mergeCell ref="B22:G22"/>
    <mergeCell ref="J2:K2"/>
    <mergeCell ref="B10:G10"/>
    <mergeCell ref="B4:G4"/>
    <mergeCell ref="B5:G5"/>
    <mergeCell ref="H6:K6"/>
    <mergeCell ref="B11:G11"/>
    <mergeCell ref="B12:G12"/>
    <mergeCell ref="B8:G8"/>
    <mergeCell ref="B9:G9"/>
    <mergeCell ref="B17:G17"/>
    <mergeCell ref="B18:G18"/>
    <mergeCell ref="B20:G20"/>
    <mergeCell ref="B14:G14"/>
    <mergeCell ref="B15:G15"/>
    <mergeCell ref="B16:G16"/>
    <mergeCell ref="B13:G13"/>
    <mergeCell ref="B19:G1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6" r:id="rId1"/>
  <headerFooter alignWithMargins="0">
    <oddHeader>&amp;C&amp;"Arial,Félkövér"&amp;12
Mór Városi Önkormányzat 2012. évi módosított felhalmozási költségvetésének finanszírozása
&amp;R&amp;"Arial,Normál"6. melléklet
a 14/2012. (IV.26.) Önkormányzati rendelethez</oddHeader>
    <oddFooter>&amp;L&amp;D&amp;C&amp;P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28"/>
  <sheetViews>
    <sheetView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1" width="4.125" style="262" bestFit="1" customWidth="1"/>
    <col min="2" max="2" width="4.875" style="261" customWidth="1"/>
    <col min="3" max="6" width="9.375" style="261" customWidth="1"/>
    <col min="7" max="7" width="52.375" style="261" customWidth="1"/>
    <col min="8" max="8" width="13.375" style="261" hidden="1" customWidth="1"/>
    <col min="9" max="10" width="11.125" style="261" hidden="1" customWidth="1"/>
    <col min="11" max="11" width="12.625" style="261" hidden="1" customWidth="1"/>
    <col min="12" max="12" width="14.875" style="261" hidden="1" customWidth="1"/>
    <col min="13" max="14" width="14.875" style="261" customWidth="1"/>
    <col min="15" max="16384" width="9.375" style="261" customWidth="1"/>
  </cols>
  <sheetData>
    <row r="2" spans="12:14" ht="12.75">
      <c r="L2" s="299"/>
      <c r="M2" s="262"/>
      <c r="N2" s="262" t="s">
        <v>442</v>
      </c>
    </row>
    <row r="3" ht="12.75">
      <c r="A3" s="261"/>
    </row>
    <row r="4" spans="1:14" ht="12.75">
      <c r="A4" s="385"/>
      <c r="B4" s="386" t="s">
        <v>386</v>
      </c>
      <c r="C4" s="386"/>
      <c r="D4" s="386"/>
      <c r="E4" s="386"/>
      <c r="F4" s="386"/>
      <c r="G4" s="386"/>
      <c r="H4" s="288" t="s">
        <v>387</v>
      </c>
      <c r="I4" s="288" t="s">
        <v>388</v>
      </c>
      <c r="J4" s="288" t="s">
        <v>389</v>
      </c>
      <c r="K4" s="288" t="s">
        <v>390</v>
      </c>
      <c r="L4" s="288" t="s">
        <v>391</v>
      </c>
      <c r="M4" s="288" t="s">
        <v>387</v>
      </c>
      <c r="N4" s="288" t="s">
        <v>388</v>
      </c>
    </row>
    <row r="5" spans="1:14" s="279" customFormat="1" ht="39.75" customHeight="1">
      <c r="A5" s="385"/>
      <c r="B5" s="387" t="s">
        <v>536</v>
      </c>
      <c r="C5" s="388"/>
      <c r="D5" s="388"/>
      <c r="E5" s="388"/>
      <c r="F5" s="388"/>
      <c r="G5" s="389"/>
      <c r="H5" s="310" t="s">
        <v>481</v>
      </c>
      <c r="I5" s="310" t="s">
        <v>439</v>
      </c>
      <c r="J5" s="310" t="s">
        <v>482</v>
      </c>
      <c r="K5" s="310" t="s">
        <v>45</v>
      </c>
      <c r="L5" s="310" t="s">
        <v>483</v>
      </c>
      <c r="M5" s="310" t="s">
        <v>541</v>
      </c>
      <c r="N5" s="326" t="s">
        <v>542</v>
      </c>
    </row>
    <row r="6" spans="1:14" ht="12.75">
      <c r="A6" s="267" t="s">
        <v>3</v>
      </c>
      <c r="B6" s="369" t="s">
        <v>466</v>
      </c>
      <c r="C6" s="369"/>
      <c r="D6" s="369"/>
      <c r="E6" s="369"/>
      <c r="F6" s="369"/>
      <c r="G6" s="369"/>
      <c r="H6" s="274">
        <f aca="true" t="shared" si="0" ref="H6:M6">SUM(H7:H10)</f>
        <v>1413</v>
      </c>
      <c r="I6" s="274">
        <f t="shared" si="0"/>
        <v>2377</v>
      </c>
      <c r="J6" s="274">
        <f t="shared" si="0"/>
        <v>250</v>
      </c>
      <c r="K6" s="274">
        <f t="shared" si="0"/>
        <v>0</v>
      </c>
      <c r="L6" s="274">
        <f t="shared" si="0"/>
        <v>0</v>
      </c>
      <c r="M6" s="274">
        <f t="shared" si="0"/>
        <v>4040</v>
      </c>
      <c r="N6" s="274">
        <f>SUM(N7:N10)</f>
        <v>4040</v>
      </c>
    </row>
    <row r="7" spans="1:14" ht="12.75">
      <c r="A7" s="267" t="s">
        <v>4</v>
      </c>
      <c r="B7" s="368" t="s">
        <v>384</v>
      </c>
      <c r="C7" s="368"/>
      <c r="D7" s="368"/>
      <c r="E7" s="368"/>
      <c r="F7" s="368"/>
      <c r="G7" s="368"/>
      <c r="H7" s="273"/>
      <c r="I7" s="273">
        <v>127</v>
      </c>
      <c r="J7" s="273"/>
      <c r="K7" s="273"/>
      <c r="L7" s="273"/>
      <c r="M7" s="273">
        <f>SUM(H7:L7)</f>
        <v>127</v>
      </c>
      <c r="N7" s="273">
        <v>127</v>
      </c>
    </row>
    <row r="8" spans="1:14" ht="12.75" customHeight="1">
      <c r="A8" s="267" t="s">
        <v>5</v>
      </c>
      <c r="B8" s="368" t="s">
        <v>465</v>
      </c>
      <c r="C8" s="368"/>
      <c r="D8" s="368"/>
      <c r="E8" s="368"/>
      <c r="F8" s="368"/>
      <c r="G8" s="368"/>
      <c r="H8" s="273">
        <v>1300</v>
      </c>
      <c r="I8" s="273"/>
      <c r="J8" s="273"/>
      <c r="K8" s="273"/>
      <c r="L8" s="273"/>
      <c r="M8" s="273">
        <f>SUM(H8:L8)</f>
        <v>1300</v>
      </c>
      <c r="N8" s="273">
        <v>1300</v>
      </c>
    </row>
    <row r="9" spans="1:14" ht="12.75" customHeight="1">
      <c r="A9" s="267" t="s">
        <v>6</v>
      </c>
      <c r="B9" s="377" t="s">
        <v>463</v>
      </c>
      <c r="C9" s="377"/>
      <c r="D9" s="377"/>
      <c r="E9" s="377"/>
      <c r="F9" s="377"/>
      <c r="G9" s="377"/>
      <c r="H9" s="273">
        <v>113</v>
      </c>
      <c r="I9" s="273"/>
      <c r="J9" s="273"/>
      <c r="K9" s="273"/>
      <c r="L9" s="273"/>
      <c r="M9" s="273">
        <f>SUM(H9:L9)</f>
        <v>113</v>
      </c>
      <c r="N9" s="273">
        <v>113</v>
      </c>
    </row>
    <row r="10" spans="1:14" ht="12.75" customHeight="1">
      <c r="A10" s="267" t="s">
        <v>7</v>
      </c>
      <c r="B10" s="398" t="s">
        <v>342</v>
      </c>
      <c r="C10" s="399"/>
      <c r="D10" s="399"/>
      <c r="E10" s="399"/>
      <c r="F10" s="399"/>
      <c r="G10" s="400"/>
      <c r="H10" s="273"/>
      <c r="I10" s="273">
        <v>2250</v>
      </c>
      <c r="J10" s="273">
        <v>250</v>
      </c>
      <c r="K10" s="273"/>
      <c r="L10" s="273"/>
      <c r="M10" s="273">
        <f>SUM(H10:L10)</f>
        <v>2500</v>
      </c>
      <c r="N10" s="273">
        <v>2500</v>
      </c>
    </row>
    <row r="11" spans="1:14" ht="12.75">
      <c r="A11" s="267" t="s">
        <v>8</v>
      </c>
      <c r="B11" s="369" t="s">
        <v>458</v>
      </c>
      <c r="C11" s="369"/>
      <c r="D11" s="369"/>
      <c r="E11" s="369"/>
      <c r="F11" s="369"/>
      <c r="G11" s="369"/>
      <c r="H11" s="274">
        <f aca="true" t="shared" si="1" ref="H11:M11">SUM(H12:H13)</f>
        <v>268</v>
      </c>
      <c r="I11" s="274">
        <f t="shared" si="1"/>
        <v>0</v>
      </c>
      <c r="J11" s="274">
        <f t="shared" si="1"/>
        <v>0</v>
      </c>
      <c r="K11" s="274">
        <f t="shared" si="1"/>
        <v>0</v>
      </c>
      <c r="L11" s="274">
        <f t="shared" si="1"/>
        <v>0</v>
      </c>
      <c r="M11" s="274">
        <f t="shared" si="1"/>
        <v>268</v>
      </c>
      <c r="N11" s="274">
        <f>SUM(N12:N13)</f>
        <v>7768</v>
      </c>
    </row>
    <row r="12" spans="1:14" ht="12.75">
      <c r="A12" s="267" t="s">
        <v>9</v>
      </c>
      <c r="B12" s="368" t="s">
        <v>457</v>
      </c>
      <c r="C12" s="368"/>
      <c r="D12" s="368"/>
      <c r="E12" s="368"/>
      <c r="F12" s="368"/>
      <c r="G12" s="368"/>
      <c r="H12" s="273">
        <v>225</v>
      </c>
      <c r="I12" s="273"/>
      <c r="J12" s="273"/>
      <c r="K12" s="273"/>
      <c r="L12" s="273"/>
      <c r="M12" s="273">
        <f>SUM(H12:L12)</f>
        <v>225</v>
      </c>
      <c r="N12" s="273">
        <v>225</v>
      </c>
    </row>
    <row r="13" spans="1:14" ht="12.75">
      <c r="A13" s="267" t="s">
        <v>10</v>
      </c>
      <c r="B13" s="368" t="s">
        <v>343</v>
      </c>
      <c r="C13" s="368"/>
      <c r="D13" s="368"/>
      <c r="E13" s="368"/>
      <c r="F13" s="368"/>
      <c r="G13" s="368"/>
      <c r="H13" s="273">
        <v>43</v>
      </c>
      <c r="I13" s="273"/>
      <c r="J13" s="273"/>
      <c r="K13" s="273"/>
      <c r="L13" s="273"/>
      <c r="M13" s="273">
        <f>SUM(H13:L13)</f>
        <v>43</v>
      </c>
      <c r="N13" s="273">
        <v>7543</v>
      </c>
    </row>
    <row r="14" spans="1:14" s="279" customFormat="1" ht="12.75">
      <c r="A14" s="267" t="s">
        <v>11</v>
      </c>
      <c r="B14" s="369" t="s">
        <v>456</v>
      </c>
      <c r="C14" s="369"/>
      <c r="D14" s="369"/>
      <c r="E14" s="369"/>
      <c r="F14" s="369"/>
      <c r="G14" s="369"/>
      <c r="H14" s="278" t="e">
        <f>SUM(#REF!)</f>
        <v>#REF!</v>
      </c>
      <c r="I14" s="278" t="e">
        <f>SUM(#REF!)</f>
        <v>#REF!</v>
      </c>
      <c r="J14" s="278" t="e">
        <f>SUM(#REF!)</f>
        <v>#REF!</v>
      </c>
      <c r="K14" s="278" t="e">
        <f>SUM(#REF!)</f>
        <v>#REF!</v>
      </c>
      <c r="L14" s="278" t="e">
        <f>SUM(#REF!)</f>
        <v>#REF!</v>
      </c>
      <c r="M14" s="278">
        <f>SUM(M15:M15)</f>
        <v>1200</v>
      </c>
      <c r="N14" s="278">
        <f>SUM(N15:N15)</f>
        <v>1200</v>
      </c>
    </row>
    <row r="15" spans="1:14" s="279" customFormat="1" ht="12.75">
      <c r="A15" s="267" t="s">
        <v>12</v>
      </c>
      <c r="B15" s="381" t="s">
        <v>385</v>
      </c>
      <c r="C15" s="382"/>
      <c r="D15" s="382"/>
      <c r="E15" s="382"/>
      <c r="F15" s="382"/>
      <c r="G15" s="383"/>
      <c r="H15" s="300"/>
      <c r="I15" s="300"/>
      <c r="J15" s="300"/>
      <c r="K15" s="300"/>
      <c r="L15" s="300"/>
      <c r="M15" s="300">
        <v>1200</v>
      </c>
      <c r="N15" s="300">
        <v>1200</v>
      </c>
    </row>
    <row r="16" spans="1:14" ht="12.75">
      <c r="A16" s="267" t="s">
        <v>13</v>
      </c>
      <c r="B16" s="369" t="s">
        <v>452</v>
      </c>
      <c r="C16" s="369"/>
      <c r="D16" s="369"/>
      <c r="E16" s="369"/>
      <c r="F16" s="369"/>
      <c r="G16" s="369"/>
      <c r="H16" s="278">
        <f>SUM(H17)</f>
        <v>50</v>
      </c>
      <c r="I16" s="278">
        <f>SUM(I17:I17)</f>
        <v>950</v>
      </c>
      <c r="J16" s="278">
        <f>SUM(J17:J17)</f>
        <v>0</v>
      </c>
      <c r="K16" s="278"/>
      <c r="L16" s="278"/>
      <c r="M16" s="278">
        <f>SUM(M17:M17)</f>
        <v>1000</v>
      </c>
      <c r="N16" s="278">
        <f>SUM(N17:N17)</f>
        <v>1000</v>
      </c>
    </row>
    <row r="17" spans="1:14" ht="12.75">
      <c r="A17" s="267" t="s">
        <v>14</v>
      </c>
      <c r="B17" s="368" t="s">
        <v>344</v>
      </c>
      <c r="C17" s="368"/>
      <c r="D17" s="368"/>
      <c r="E17" s="368"/>
      <c r="F17" s="368"/>
      <c r="G17" s="368"/>
      <c r="H17" s="273">
        <v>50</v>
      </c>
      <c r="I17" s="273">
        <v>950</v>
      </c>
      <c r="J17" s="273"/>
      <c r="K17" s="273"/>
      <c r="L17" s="273"/>
      <c r="M17" s="273">
        <f>SUM(H17:L17)</f>
        <v>1000</v>
      </c>
      <c r="N17" s="273">
        <v>1000</v>
      </c>
    </row>
    <row r="18" spans="1:14" ht="12.75">
      <c r="A18" s="267" t="s">
        <v>15</v>
      </c>
      <c r="B18" s="369" t="s">
        <v>451</v>
      </c>
      <c r="C18" s="369"/>
      <c r="D18" s="369"/>
      <c r="E18" s="369"/>
      <c r="F18" s="369"/>
      <c r="G18" s="369"/>
      <c r="H18" s="274">
        <f aca="true" t="shared" si="2" ref="H18:M18">SUM(H19:H21)</f>
        <v>2688</v>
      </c>
      <c r="I18" s="274">
        <f t="shared" si="2"/>
        <v>1695</v>
      </c>
      <c r="J18" s="274">
        <f t="shared" si="2"/>
        <v>1305</v>
      </c>
      <c r="K18" s="274">
        <f t="shared" si="2"/>
        <v>0</v>
      </c>
      <c r="L18" s="274">
        <f t="shared" si="2"/>
        <v>0</v>
      </c>
      <c r="M18" s="274">
        <f t="shared" si="2"/>
        <v>5688</v>
      </c>
      <c r="N18" s="274">
        <f>SUM(N19:N21)</f>
        <v>5688</v>
      </c>
    </row>
    <row r="19" spans="1:14" ht="12.75">
      <c r="A19" s="267" t="s">
        <v>16</v>
      </c>
      <c r="B19" s="370" t="s">
        <v>345</v>
      </c>
      <c r="C19" s="370"/>
      <c r="D19" s="370"/>
      <c r="E19" s="370"/>
      <c r="F19" s="370"/>
      <c r="G19" s="370"/>
      <c r="H19" s="300">
        <v>260</v>
      </c>
      <c r="I19" s="300">
        <v>1695</v>
      </c>
      <c r="J19" s="300">
        <v>1305</v>
      </c>
      <c r="K19" s="300"/>
      <c r="L19" s="300"/>
      <c r="M19" s="300">
        <f>SUM(H19:L19)</f>
        <v>3260</v>
      </c>
      <c r="N19" s="300">
        <v>3260</v>
      </c>
    </row>
    <row r="20" spans="1:14" ht="12.75">
      <c r="A20" s="267" t="s">
        <v>17</v>
      </c>
      <c r="B20" s="368" t="s">
        <v>449</v>
      </c>
      <c r="C20" s="368"/>
      <c r="D20" s="368"/>
      <c r="E20" s="368"/>
      <c r="F20" s="368"/>
      <c r="G20" s="368"/>
      <c r="H20" s="273">
        <v>320</v>
      </c>
      <c r="I20" s="273"/>
      <c r="J20" s="273"/>
      <c r="K20" s="273"/>
      <c r="L20" s="273"/>
      <c r="M20" s="273">
        <f>SUM(H20:L20)</f>
        <v>320</v>
      </c>
      <c r="N20" s="273">
        <v>320</v>
      </c>
    </row>
    <row r="21" spans="1:14" ht="12.75">
      <c r="A21" s="267" t="s">
        <v>18</v>
      </c>
      <c r="B21" s="368" t="s">
        <v>444</v>
      </c>
      <c r="C21" s="368"/>
      <c r="D21" s="368"/>
      <c r="E21" s="368"/>
      <c r="F21" s="368"/>
      <c r="G21" s="368"/>
      <c r="H21" s="273">
        <v>2108</v>
      </c>
      <c r="I21" s="273"/>
      <c r="J21" s="273"/>
      <c r="K21" s="273"/>
      <c r="L21" s="273"/>
      <c r="M21" s="273">
        <f>SUM(H21:L21)</f>
        <v>2108</v>
      </c>
      <c r="N21" s="273">
        <v>2108</v>
      </c>
    </row>
    <row r="22" spans="1:14" ht="12.75">
      <c r="A22" s="267" t="s">
        <v>19</v>
      </c>
      <c r="B22" s="369" t="s">
        <v>417</v>
      </c>
      <c r="C22" s="369"/>
      <c r="D22" s="369"/>
      <c r="E22" s="369"/>
      <c r="F22" s="369"/>
      <c r="G22" s="369"/>
      <c r="H22" s="278">
        <f>SUM(H23)</f>
        <v>0</v>
      </c>
      <c r="I22" s="278">
        <f>SUM(I23:I23)</f>
        <v>0</v>
      </c>
      <c r="J22" s="278">
        <f>SUM(J23)</f>
        <v>4000</v>
      </c>
      <c r="K22" s="278"/>
      <c r="L22" s="278"/>
      <c r="M22" s="278">
        <f>SUM(M23)</f>
        <v>175</v>
      </c>
      <c r="N22" s="278">
        <f>SUM(N23)</f>
        <v>175</v>
      </c>
    </row>
    <row r="23" spans="1:14" ht="12.75">
      <c r="A23" s="267" t="s">
        <v>20</v>
      </c>
      <c r="B23" s="370" t="s">
        <v>346</v>
      </c>
      <c r="C23" s="370"/>
      <c r="D23" s="370"/>
      <c r="E23" s="370"/>
      <c r="F23" s="370"/>
      <c r="G23" s="370"/>
      <c r="H23" s="300"/>
      <c r="I23" s="300"/>
      <c r="J23" s="300">
        <v>4000</v>
      </c>
      <c r="K23" s="300"/>
      <c r="L23" s="300"/>
      <c r="M23" s="300">
        <v>175</v>
      </c>
      <c r="N23" s="300">
        <v>175</v>
      </c>
    </row>
    <row r="24" spans="1:14" ht="12.75">
      <c r="A24" s="267" t="s">
        <v>21</v>
      </c>
      <c r="B24" s="369" t="s">
        <v>546</v>
      </c>
      <c r="C24" s="369"/>
      <c r="D24" s="369"/>
      <c r="E24" s="369"/>
      <c r="F24" s="369"/>
      <c r="G24" s="369"/>
      <c r="H24" s="278">
        <f>SUM(H25)</f>
        <v>0</v>
      </c>
      <c r="I24" s="278">
        <f>SUM(I25:I25)</f>
        <v>0</v>
      </c>
      <c r="J24" s="278">
        <f>SUM(J25)</f>
        <v>4000</v>
      </c>
      <c r="K24" s="278"/>
      <c r="L24" s="278"/>
      <c r="M24" s="278">
        <f>SUM(M25)</f>
        <v>0</v>
      </c>
      <c r="N24" s="278">
        <f>SUM(N25)</f>
        <v>439</v>
      </c>
    </row>
    <row r="25" spans="1:14" ht="12.75">
      <c r="A25" s="267" t="s">
        <v>22</v>
      </c>
      <c r="B25" s="370" t="s">
        <v>545</v>
      </c>
      <c r="C25" s="370"/>
      <c r="D25" s="370"/>
      <c r="E25" s="370"/>
      <c r="F25" s="370"/>
      <c r="G25" s="370"/>
      <c r="H25" s="300"/>
      <c r="I25" s="300"/>
      <c r="J25" s="300">
        <v>4000</v>
      </c>
      <c r="K25" s="300"/>
      <c r="L25" s="300"/>
      <c r="M25" s="300"/>
      <c r="N25" s="300">
        <v>439</v>
      </c>
    </row>
    <row r="26" spans="1:14" ht="15.75">
      <c r="A26" s="267" t="s">
        <v>23</v>
      </c>
      <c r="B26" s="371" t="s">
        <v>37</v>
      </c>
      <c r="C26" s="372"/>
      <c r="D26" s="372"/>
      <c r="E26" s="372"/>
      <c r="F26" s="372"/>
      <c r="G26" s="373"/>
      <c r="H26" s="269" t="e">
        <f>SUM(H6,H11,#REF!,H14,H16,H18,#REF!,H22)</f>
        <v>#REF!</v>
      </c>
      <c r="I26" s="269" t="e">
        <f>SUM(I6,I11,#REF!,I14,I16,I18,#REF!,I22)</f>
        <v>#REF!</v>
      </c>
      <c r="J26" s="269" t="e">
        <f>SUM(J6,J11,#REF!,J14,J16,J18,#REF!,J22)</f>
        <v>#REF!</v>
      </c>
      <c r="K26" s="269" t="e">
        <f>SUM(K6,K11,#REF!,K14,K16,K18,#REF!,K22)</f>
        <v>#REF!</v>
      </c>
      <c r="L26" s="269" t="e">
        <f>SUM(L6,L11,#REF!,L14,L16,L18,#REF!,L22)</f>
        <v>#REF!</v>
      </c>
      <c r="M26" s="269">
        <f>SUM(M6,M11,M14,M16,M18,M22)</f>
        <v>12371</v>
      </c>
      <c r="N26" s="269">
        <f>SUM(N6,N11,N14,N16,N18,N22,N24)</f>
        <v>20310</v>
      </c>
    </row>
    <row r="27" spans="1:14" ht="15.75" hidden="1">
      <c r="A27" s="267" t="s">
        <v>24</v>
      </c>
      <c r="B27" s="268"/>
      <c r="C27" s="265"/>
      <c r="D27" s="265"/>
      <c r="E27" s="265"/>
      <c r="F27" s="265"/>
      <c r="G27" s="264"/>
      <c r="H27" s="364" t="e">
        <f>SUM(H26:K26)</f>
        <v>#REF!</v>
      </c>
      <c r="I27" s="365"/>
      <c r="J27" s="365"/>
      <c r="K27" s="366"/>
      <c r="L27" s="263" t="e">
        <f>SUM(L26:L26)</f>
        <v>#REF!</v>
      </c>
      <c r="M27" s="263">
        <f>SUM(M26:M26)</f>
        <v>12371</v>
      </c>
      <c r="N27" s="263">
        <f>SUM(N26:N26)</f>
        <v>20310</v>
      </c>
    </row>
    <row r="28" spans="1:14" ht="15.75" hidden="1">
      <c r="A28" s="267" t="s">
        <v>25</v>
      </c>
      <c r="B28" s="266" t="s">
        <v>411</v>
      </c>
      <c r="C28" s="265"/>
      <c r="D28" s="265"/>
      <c r="E28" s="265"/>
      <c r="F28" s="265"/>
      <c r="G28" s="264"/>
      <c r="H28" s="367" t="e">
        <f>SUM(H27:L27)</f>
        <v>#REF!</v>
      </c>
      <c r="I28" s="367"/>
      <c r="J28" s="367"/>
      <c r="K28" s="367"/>
      <c r="L28" s="367"/>
      <c r="M28" s="301"/>
      <c r="N28" s="301"/>
    </row>
  </sheetData>
  <sheetProtection/>
  <mergeCells count="26">
    <mergeCell ref="B22:G22"/>
    <mergeCell ref="B23:G23"/>
    <mergeCell ref="B26:G26"/>
    <mergeCell ref="H27:K27"/>
    <mergeCell ref="H28:L28"/>
    <mergeCell ref="B21:G21"/>
    <mergeCell ref="B24:G24"/>
    <mergeCell ref="B25:G25"/>
    <mergeCell ref="B16:G16"/>
    <mergeCell ref="B17:G17"/>
    <mergeCell ref="B18:G18"/>
    <mergeCell ref="B19:G19"/>
    <mergeCell ref="B20:G20"/>
    <mergeCell ref="B12:G12"/>
    <mergeCell ref="B13:G13"/>
    <mergeCell ref="B14:G14"/>
    <mergeCell ref="B15:G15"/>
    <mergeCell ref="A4:A5"/>
    <mergeCell ref="B4:G4"/>
    <mergeCell ref="B5:G5"/>
    <mergeCell ref="B10:G10"/>
    <mergeCell ref="B11:G11"/>
    <mergeCell ref="B6:G6"/>
    <mergeCell ref="B7:G7"/>
    <mergeCell ref="B8:G8"/>
    <mergeCell ref="B9:G9"/>
  </mergeCells>
  <printOptions horizontalCentered="1"/>
  <pageMargins left="0.5905511811023623" right="0.5905511811023623" top="1.3779527559055118" bottom="0.984251968503937" header="0.5118110236220472" footer="0.5118110236220472"/>
  <pageSetup horizontalDpi="600" verticalDpi="600" orientation="portrait" paperSize="9" scale="78" r:id="rId1"/>
  <headerFooter alignWithMargins="0">
    <oddHeader>&amp;C&amp;"Arial,Félkövér"&amp;12
Beruházási (felhalmozási) kiadások előirányzata beruházásonként
&amp;R&amp;"Arial,Normál"7. melléklet
a 14/2012. (IV.26.) Önkormányzati rendelet</oddHeader>
    <oddFooter>&amp;L&amp;D&amp;C&amp;P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Tóth Mónika</cp:lastModifiedBy>
  <cp:lastPrinted>2012-05-03T11:49:11Z</cp:lastPrinted>
  <dcterms:created xsi:type="dcterms:W3CDTF">1999-10-30T10:30:45Z</dcterms:created>
  <dcterms:modified xsi:type="dcterms:W3CDTF">2012-05-03T11:49:15Z</dcterms:modified>
  <cp:category/>
  <cp:version/>
  <cp:contentType/>
  <cp:contentStatus/>
</cp:coreProperties>
</file>