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925" activeTab="8"/>
  </bookViews>
  <sheets>
    <sheet name="Borító" sheetId="1" r:id="rId1"/>
    <sheet name="Tartalomjegyzék" sheetId="2" r:id="rId2"/>
    <sheet name="1. melléklet" sheetId="3" r:id="rId3"/>
    <sheet name="2. melléklet" sheetId="4" r:id="rId4"/>
    <sheet name="3. melléklet" sheetId="5" r:id="rId5"/>
    <sheet name="4. melléklet" sheetId="6" r:id="rId6"/>
    <sheet name="5. melléklet" sheetId="7" r:id="rId7"/>
    <sheet name="6. melléklet" sheetId="8" r:id="rId8"/>
    <sheet name="7. melléklet" sheetId="9" r:id="rId9"/>
  </sheets>
  <definedNames>
    <definedName name="_xlnm.Print_Titles" localSheetId="5">'4. melléklet'!$1:$7</definedName>
    <definedName name="_xlnm.Print_Titles" localSheetId="7">'6. melléklet'!$1:$6</definedName>
    <definedName name="_xlnm.Print_Titles" localSheetId="8">'7. melléklet'!$1:$6</definedName>
    <definedName name="_xlnm.Print_Area" localSheetId="2">'1. melléklet'!$A$1:$D$149</definedName>
    <definedName name="_xlnm.Print_Area" localSheetId="3">'2. melléklet'!$A$1:$G$28</definedName>
    <definedName name="_xlnm.Print_Area" localSheetId="4">'3. melléklet'!$A$1:$G$26</definedName>
    <definedName name="_xlnm.Print_Area" localSheetId="5">'4. melléklet'!$A$1:$N$88</definedName>
    <definedName name="_xlnm.Print_Area" localSheetId="6">'5. melléklet'!$A$1:$K$94</definedName>
    <definedName name="_xlnm.Print_Area" localSheetId="0">'Borító'!$A$1:$N$35</definedName>
    <definedName name="_xlnm.Print_Area" localSheetId="1">'Tartalomjegyzék'!$A$1:$B$9</definedName>
  </definedNames>
  <calcPr fullCalcOnLoad="1"/>
</workbook>
</file>

<file path=xl/sharedStrings.xml><?xml version="1.0" encoding="utf-8"?>
<sst xmlns="http://schemas.openxmlformats.org/spreadsheetml/2006/main" count="1160" uniqueCount="544">
  <si>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</si>
  <si>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</si>
  <si>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</si>
  <si>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</si>
  <si>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</si>
  <si>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</si>
  <si>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</si>
  <si>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</si>
  <si>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</si>
  <si>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</si>
  <si>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</si>
  <si>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</si>
  <si>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</si>
  <si>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</si>
  <si>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</si>
  <si>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</si>
  <si>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</si>
  <si>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</si>
  <si>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</si>
  <si>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</si>
  <si>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</si>
  <si>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</si>
  <si>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</si>
  <si>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</si>
  <si>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</si>
  <si>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</si>
  <si>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</si>
  <si>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</si>
  <si>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</si>
  <si>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</si>
  <si>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</si>
  <si>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</si>
  <si>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</si>
  <si>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</si>
  <si>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</si>
  <si>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</si>
  <si>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</si>
  <si>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</si>
  <si>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</si>
  <si>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</si>
  <si>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</si>
  <si>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</si>
  <si>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</si>
  <si>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</si>
  <si>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</si>
  <si>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</si>
  <si>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</si>
  <si>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</si>
  <si>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</si>
  <si>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</si>
  <si>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</si>
  <si>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Megnevezés</t>
  </si>
  <si>
    <t>Személyi juttatások</t>
  </si>
  <si>
    <t>Munkaadókat terhelő járulék</t>
  </si>
  <si>
    <t>Dologi kiadások</t>
  </si>
  <si>
    <t>Sor-
szám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</si>
  <si>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</si>
  <si>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</si>
  <si>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</si>
  <si>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</si>
  <si>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</si>
  <si>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</si>
  <si>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</si>
  <si>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</si>
  <si>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</si>
  <si>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</si>
  <si>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</si>
  <si>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</si>
  <si>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</si>
  <si>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</si>
  <si>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</si>
  <si>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</si>
  <si>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</si>
  <si>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</si>
  <si>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</si>
  <si>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</si>
  <si>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</si>
  <si>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</si>
  <si>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</si>
  <si>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</si>
  <si>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</si>
  <si>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</si>
  <si>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</si>
  <si>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</si>
  <si>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</si>
  <si>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</si>
  <si>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</si>
  <si>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</si>
  <si>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</si>
  <si>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</si>
  <si>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</si>
  <si>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</si>
  <si>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</si>
  <si>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</si>
  <si>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</si>
  <si>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</si>
  <si>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</si>
  <si>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</si>
  <si>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</si>
  <si>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</si>
  <si>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</si>
  <si>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</si>
  <si>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</si>
  <si>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</si>
  <si>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</si>
  <si>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 xml:space="preserve">Egyéb </t>
  </si>
  <si>
    <t>30.</t>
  </si>
  <si>
    <t>31.</t>
  </si>
  <si>
    <t>32.</t>
  </si>
  <si>
    <t>33.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</si>
  <si>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</si>
  <si>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</si>
  <si>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</si>
  <si>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</si>
  <si>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</si>
  <si>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1.5.</t>
  </si>
  <si>
    <t>Költségvetési bevételek összesen:</t>
  </si>
  <si>
    <t>Költségvetési kiadások összesen: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</si>
  <si>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</si>
  <si>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</si>
  <si>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</si>
  <si>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</si>
  <si>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</si>
  <si>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</si>
  <si>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</si>
  <si>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</si>
  <si>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</si>
  <si>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Előző évi műk. célú pénzm. igénybev.</t>
  </si>
  <si>
    <t>Előző évi felh. célú pénzm. igénybev.</t>
  </si>
  <si>
    <t>BEVÉTELEK ÖSSZESEN (11+12+22)</t>
  </si>
  <si>
    <t>KIADÁSOK ÖSSZESEN (11+22)</t>
  </si>
  <si>
    <t>Működési célú kölcsön visszatérítése, igénybevétele</t>
  </si>
  <si>
    <t>Költségvetési hiány:</t>
  </si>
  <si>
    <t>Költségvetési többlet:</t>
  </si>
  <si>
    <t>Bírságok, díjak, pótlékok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</si>
  <si>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</si>
  <si>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</si>
  <si>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</si>
  <si>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</si>
  <si>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</si>
  <si>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</si>
  <si>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</si>
  <si>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</si>
  <si>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</si>
  <si>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</si>
  <si>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</si>
  <si>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</si>
  <si>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</si>
  <si>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</si>
  <si>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</si>
  <si>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</si>
  <si>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</si>
  <si>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</si>
  <si>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</si>
  <si>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</si>
  <si>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</si>
  <si>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</si>
  <si>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</si>
  <si>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</si>
  <si>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</si>
  <si>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</si>
  <si>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</si>
  <si>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</si>
  <si>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</si>
  <si>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</si>
  <si>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</si>
  <si>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</si>
  <si>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</si>
  <si>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</si>
  <si>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</si>
  <si>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</si>
  <si>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</si>
  <si>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</si>
  <si>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</si>
  <si>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</si>
  <si>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</si>
  <si>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</si>
  <si>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</si>
  <si>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</si>
  <si>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</si>
  <si>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</si>
  <si>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</si>
  <si>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</si>
  <si>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</si>
  <si>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12.2.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</si>
  <si>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</si>
  <si>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</si>
  <si>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</si>
  <si>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</si>
  <si>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</si>
  <si>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</si>
  <si>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</si>
  <si>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</si>
  <si>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</si>
  <si>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</si>
  <si>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</si>
  <si>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</si>
  <si>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</si>
  <si>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</si>
  <si>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</si>
  <si>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</si>
  <si>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</si>
  <si>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</si>
  <si>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</si>
  <si>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</si>
  <si>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</si>
  <si>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</si>
  <si>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</si>
  <si>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</si>
  <si>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</si>
  <si>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</si>
  <si>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</si>
  <si>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</si>
  <si>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</si>
  <si>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</si>
  <si>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</si>
  <si>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</si>
  <si>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</si>
  <si>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</si>
  <si>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</si>
  <si>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</si>
  <si>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</si>
  <si>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</si>
  <si>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</si>
  <si>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</si>
  <si>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</si>
  <si>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</si>
  <si>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</si>
  <si>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</si>
  <si>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</si>
  <si>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</si>
  <si>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</si>
  <si>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</si>
  <si>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</si>
  <si>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</si>
  <si>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</si>
  <si>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</si>
  <si>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</si>
  <si>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</si>
  <si>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</si>
  <si>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</si>
  <si>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</si>
  <si>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</si>
  <si>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</si>
  <si>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</si>
  <si>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</si>
  <si>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</si>
  <si>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</si>
  <si>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</si>
  <si>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</si>
  <si>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</si>
  <si>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</si>
  <si>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</si>
  <si>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</si>
  <si>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</si>
  <si>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</si>
  <si>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</si>
  <si>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</si>
  <si>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</si>
  <si>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</si>
  <si>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</si>
  <si>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</si>
  <si>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</si>
  <si>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</si>
  <si>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</si>
  <si>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</si>
  <si>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Kamatbevétel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</si>
  <si>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</si>
  <si>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</si>
  <si>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</si>
  <si>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</si>
  <si>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</si>
  <si>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</si>
  <si>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</si>
  <si>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</si>
  <si>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</si>
  <si>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</si>
  <si>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</si>
  <si>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</si>
  <si>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</si>
  <si>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</si>
  <si>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</si>
  <si>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</si>
  <si>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</si>
  <si>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</si>
  <si>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</si>
  <si>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</si>
  <si>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</si>
  <si>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</si>
  <si>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</si>
  <si>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Előző évi vállalkozási maradvány igénybevétele</t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</si>
  <si>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</si>
  <si>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</si>
  <si>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</si>
  <si>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</si>
  <si>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</si>
  <si>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</si>
  <si>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</si>
  <si>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</si>
  <si>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</si>
  <si>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</si>
  <si>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KIADÁSOK ÖSSZESEN: (6+7)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</si>
  <si>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</si>
  <si>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</si>
  <si>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</si>
  <si>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</si>
  <si>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</si>
  <si>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</si>
  <si>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VIII. Pénzmaradvány, vállalkozási tevékenység maradványa (12.1.+12.2.)</t>
  </si>
  <si>
    <t>Intézményi épületfelújítások tervezési költségei</t>
  </si>
  <si>
    <t>Autóbusz pályaudvar rekonstrukció tervezési és egyéb költségei</t>
  </si>
  <si>
    <t>Városi lámpahely bővítés</t>
  </si>
  <si>
    <t>Tervkészítések</t>
  </si>
  <si>
    <t>Motorfűrész</t>
  </si>
  <si>
    <r>
      <t xml:space="preserve">I. Működési költségvetés kiadásai </t>
    </r>
    <r>
      <rPr>
        <sz val="12"/>
        <rFont val="Arial"/>
        <family val="2"/>
      </rPr>
      <t>(1.1+…+1.5.)</t>
    </r>
  </si>
  <si>
    <r>
      <t xml:space="preserve">II. Felhalmozási költségvetés kiadásai </t>
    </r>
    <r>
      <rPr>
        <sz val="12"/>
        <rFont val="Arial"/>
        <family val="2"/>
      </rPr>
      <t>(2.1+…+2.4)</t>
    </r>
  </si>
  <si>
    <r>
      <t xml:space="preserve">I/1. Önkormányzat sajátos működési bevételei </t>
    </r>
    <r>
      <rPr>
        <sz val="11"/>
        <rFont val="Arial"/>
        <family val="2"/>
      </rPr>
      <t>(2.1+…+2.6)</t>
    </r>
  </si>
  <si>
    <r>
      <t xml:space="preserve">III. Támogatások, kiegészítések </t>
    </r>
    <r>
      <rPr>
        <sz val="11"/>
        <rFont val="Arial"/>
        <family val="2"/>
      </rPr>
      <t>(5.1+…+5.8.)</t>
    </r>
  </si>
  <si>
    <r>
      <t xml:space="preserve">IV. Támogatásértékű bevételek </t>
    </r>
    <r>
      <rPr>
        <sz val="11"/>
        <rFont val="Arial"/>
        <family val="2"/>
      </rPr>
      <t>(6.1+6.2)</t>
    </r>
  </si>
  <si>
    <r>
      <t xml:space="preserve">V. Felhalmozási célú bevételek </t>
    </r>
    <r>
      <rPr>
        <sz val="11"/>
        <rFont val="Arial"/>
        <family val="2"/>
      </rPr>
      <t>(7.1+…+7.3)</t>
    </r>
  </si>
  <si>
    <r>
      <t xml:space="preserve">VI. Átvett pénzeszközök </t>
    </r>
    <r>
      <rPr>
        <sz val="11"/>
        <rFont val="Arial"/>
        <family val="2"/>
      </rPr>
      <t>(8.1+8.2.)</t>
    </r>
  </si>
  <si>
    <r>
      <t xml:space="preserve">I. Működési költségvetés kiadásai </t>
    </r>
    <r>
      <rPr>
        <sz val="11"/>
        <rFont val="Arial"/>
        <family val="2"/>
      </rPr>
      <t>(1.1+…+1.5.)</t>
    </r>
  </si>
  <si>
    <r>
      <t xml:space="preserve">II. Felhalmozási költségvetés kiadásai </t>
    </r>
    <r>
      <rPr>
        <sz val="11"/>
        <rFont val="Arial"/>
        <family val="2"/>
      </rPr>
      <t>(2.1+…+2.7)</t>
    </r>
  </si>
  <si>
    <r>
      <t xml:space="preserve">IV. Tartalékok </t>
    </r>
    <r>
      <rPr>
        <sz val="11"/>
        <rFont val="Arial"/>
        <family val="2"/>
      </rPr>
      <t>(4.1.+4.2.)</t>
    </r>
  </si>
  <si>
    <r>
      <t xml:space="preserve">Finanszírozási célú pénzügyi műveletek egyenlege </t>
    </r>
    <r>
      <rPr>
        <sz val="11"/>
        <rFont val="Arial"/>
        <family val="2"/>
      </rPr>
      <t>(1.1 - 1.2) +/-</t>
    </r>
  </si>
  <si>
    <r>
      <t xml:space="preserve">II. Felhalmozási költségvetés kiadásai </t>
    </r>
    <r>
      <rPr>
        <sz val="12"/>
        <rFont val="Arial"/>
        <family val="2"/>
      </rPr>
      <t>(2.1+…+2.7)</t>
    </r>
  </si>
  <si>
    <r>
      <t xml:space="preserve">IV. Tartalékok </t>
    </r>
    <r>
      <rPr>
        <sz val="12"/>
        <rFont val="Arial"/>
        <family val="2"/>
      </rPr>
      <t>(4.1.+4.2.)</t>
    </r>
  </si>
  <si>
    <t>Szakfeladat megnevezése</t>
  </si>
  <si>
    <t>----------------------</t>
  </si>
  <si>
    <t>--</t>
  </si>
  <si>
    <t>Intézményi Gondnokság</t>
  </si>
  <si>
    <t>Petőfi Sándor Általános Iskola</t>
  </si>
  <si>
    <t>Dr. Zimmermann Ágoston Általános Iskola</t>
  </si>
  <si>
    <t>Napsugár Óvoda</t>
  </si>
  <si>
    <t>Pitypang Óvoda</t>
  </si>
  <si>
    <t>Lamberg-kastély Kulturális Központ</t>
  </si>
  <si>
    <t>Pászti Miklós Alapfokú Művészetoktatási Intézmény</t>
  </si>
  <si>
    <t>Finanszírozási célú kiad. (12+...+21)</t>
  </si>
  <si>
    <t>Finanszírozási célú bev. (13+…+21)</t>
  </si>
  <si>
    <t>Petőfi Sándor Általános Iskola alsó tagozatos épület kiváltása</t>
  </si>
  <si>
    <t>Számítástechnikai hardver és szoftver beszerzés</t>
  </si>
  <si>
    <t>A</t>
  </si>
  <si>
    <t>B</t>
  </si>
  <si>
    <t>C</t>
  </si>
  <si>
    <t>D</t>
  </si>
  <si>
    <t>E</t>
  </si>
  <si>
    <t>F</t>
  </si>
  <si>
    <t>G</t>
  </si>
  <si>
    <t>Választókörzeti feladatokra</t>
  </si>
  <si>
    <t>Belterületi utak fejlesztése pályázati önerő</t>
  </si>
  <si>
    <t>Táncsics M. u. 27. alatti sportöltöző épület felújítása</t>
  </si>
  <si>
    <t>Országos közutak átkelési szakaszain a forgalom csillapítása, gyalogosok védelmének növelése pályázati önerő</t>
  </si>
  <si>
    <t>Talajterhelési díj</t>
  </si>
  <si>
    <t>Táncsics Mihály Gimnázium udvarán pavilon építés</t>
  </si>
  <si>
    <t>Autóbusz pályaudvar pályázati önerő</t>
  </si>
  <si>
    <t>Panelprogram</t>
  </si>
  <si>
    <t>Működési célú</t>
  </si>
  <si>
    <t xml:space="preserve"> </t>
  </si>
  <si>
    <t>Végösszesen:</t>
  </si>
  <si>
    <t>Városi Kórház- Rendelőintézet</t>
  </si>
  <si>
    <t>56.</t>
  </si>
  <si>
    <t>55.</t>
  </si>
  <si>
    <t>Közhasznú foglalkoztatás (890442)</t>
  </si>
  <si>
    <t>54.</t>
  </si>
  <si>
    <t>Átmeneti szálló pályázatának előkészítési költségei TIOP-3.4.2-11.</t>
  </si>
  <si>
    <t>53.</t>
  </si>
  <si>
    <t>Belterületi utak felújítása pályázat</t>
  </si>
  <si>
    <t>52.</t>
  </si>
  <si>
    <t>Sportöltöző épületének felújítása</t>
  </si>
  <si>
    <t>50.</t>
  </si>
  <si>
    <t>49.</t>
  </si>
  <si>
    <t>Választókörzeti feladatok</t>
  </si>
  <si>
    <t>47.</t>
  </si>
  <si>
    <t>46.</t>
  </si>
  <si>
    <t>42.</t>
  </si>
  <si>
    <t>41.</t>
  </si>
  <si>
    <t>40.</t>
  </si>
  <si>
    <t>Fejezeti és általános tartalékok elszámolása (841908)</t>
  </si>
  <si>
    <t>38.</t>
  </si>
  <si>
    <t>2011. évi áthúzódó</t>
  </si>
  <si>
    <t>2012. évi</t>
  </si>
  <si>
    <t>Áthúzódó</t>
  </si>
  <si>
    <t>finanszírozott fejlesztések</t>
  </si>
  <si>
    <t>Működési bevételből</t>
  </si>
  <si>
    <t>Fejlesz-tési hitelből</t>
  </si>
  <si>
    <t>Pénzma-radványból</t>
  </si>
  <si>
    <t>Beruházások, felújítások, támogatás értékű felhalmozási kiadások, felhalmozási célú pénzeszközátadások</t>
  </si>
  <si>
    <t>adatok eFt-ban</t>
  </si>
  <si>
    <t>37.</t>
  </si>
  <si>
    <t>Településrendezési terv felülvizsgálata</t>
  </si>
  <si>
    <t>36.</t>
  </si>
  <si>
    <t>35.</t>
  </si>
  <si>
    <t>Helyi védettség alatt lévő épületek felújításának támogatása</t>
  </si>
  <si>
    <t>34.</t>
  </si>
  <si>
    <t>Testvérvárosi kopjafa készítése</t>
  </si>
  <si>
    <t>Értékmegőrző és funkcióbővítő város rehabilitáció (KDOP-2009-3.1.1/B.)</t>
  </si>
  <si>
    <t>Város-, községgazdálkodási m.n.s szolgáltatások (841403)</t>
  </si>
  <si>
    <t>Közvilágítás (841402)</t>
  </si>
  <si>
    <t>Számítástechnikai hadver és szoftver beszerzés</t>
  </si>
  <si>
    <t>Jegyzett tőke emelés Mórhő  KFT</t>
  </si>
  <si>
    <t>Önkormányzatok és többcélú kistérségi társulások igazgatási tevékenysége (841126)</t>
  </si>
  <si>
    <t>Velegi úti gyalogoshíd építés</t>
  </si>
  <si>
    <t>Út, autópálya építés (421100)</t>
  </si>
  <si>
    <t>Borpatika, Színes kisáruház épület átalakítás</t>
  </si>
  <si>
    <t>Energetikai hatékonyság fokozása a móri Pitypang Óvodában (KEOP-5.3.0/A/09-2010-0273)</t>
  </si>
  <si>
    <t>Városi Kórház Rendelőintézet Aktív kórházi ellátásokat kiváltó járóbeteg szolgáltatások fejlesztése</t>
  </si>
  <si>
    <t>Hagyományos technológiával épült ingatlanok felújítása</t>
  </si>
  <si>
    <t>Táncsics Mihály Gimnázium pavilon építés engedélye</t>
  </si>
  <si>
    <t>Bérlakások felújítása</t>
  </si>
  <si>
    <t>Mór, Béke ltp. építési telkek kialakítása</t>
  </si>
  <si>
    <t>Lakó és nem lakóépület építés (412000)</t>
  </si>
  <si>
    <t>39.</t>
  </si>
  <si>
    <t>43.</t>
  </si>
  <si>
    <t>44.</t>
  </si>
  <si>
    <t>45.</t>
  </si>
  <si>
    <t>48.</t>
  </si>
  <si>
    <t>51.</t>
  </si>
  <si>
    <t>Nefelejcs Bölcsőde</t>
  </si>
  <si>
    <t>57.</t>
  </si>
  <si>
    <t>58.</t>
  </si>
  <si>
    <t>59.</t>
  </si>
  <si>
    <t>60.</t>
  </si>
  <si>
    <t>61.</t>
  </si>
  <si>
    <t>62.</t>
  </si>
  <si>
    <t>Működési hitelből / pénzmaradványból</t>
  </si>
  <si>
    <t>Egyéb bevétel-ből</t>
  </si>
  <si>
    <t>Kötvényki-bocsátás bevételéből</t>
  </si>
  <si>
    <t>Setup Box beszerzés Mór Városi TV KFT</t>
  </si>
  <si>
    <t>Országos közutak átkelési szakastain a forgalom csillapítása, gyalogosok védelmének növelése pályázati önerő</t>
  </si>
  <si>
    <t>Átmeneti szálló pályázatának előkészítési költsége</t>
  </si>
  <si>
    <t>Beruházások, felújítások, támogatás értékű felhalmozási kiadások, felhalmozási célú pénzeszközátadások, fejlesztési célú tartalékok</t>
  </si>
  <si>
    <t>Mór Városi Önkormányzat</t>
  </si>
  <si>
    <t>Országos közutak átkelési szakaszai a forgalom csillapítása, gyalogosok védelmének növelése</t>
  </si>
  <si>
    <t>- 1. melléklet</t>
  </si>
  <si>
    <t>- 3. melléklet</t>
  </si>
  <si>
    <t>- 7. melléklet</t>
  </si>
  <si>
    <t>- 4. melléklet</t>
  </si>
  <si>
    <t>- 5. melléklet</t>
  </si>
  <si>
    <t>- 6. melléklet</t>
  </si>
  <si>
    <t>I. Önkormányzat működési bevételei (2+3)</t>
  </si>
  <si>
    <t>- 2. melléklet</t>
  </si>
  <si>
    <t>2012. évi eredeti előirányzat</t>
  </si>
  <si>
    <t>2012. évi módosított előirányzat</t>
  </si>
  <si>
    <t>I. Működési célú bevételek és kiadások módosított mérlege
(Önkormányzati szinten)</t>
  </si>
  <si>
    <t>II. Felhalmozási célú bevételek és kiadások módosított mérlege
(Önkormányzati szinten)</t>
  </si>
  <si>
    <t>2011. évi maradvány</t>
  </si>
  <si>
    <t>Mór Városi Önkormányzat 2012. évi költségvetésének módosított mérlege</t>
  </si>
  <si>
    <t>Mór Városi Önkormányzat 2012. évi módosított felhalmozási költségvetése</t>
  </si>
  <si>
    <t>Felhalmozási célú bevételek és kiadások módosított mérlege (Önkormányzati szinten)</t>
  </si>
  <si>
    <t>Működési célú bevételek és kiadások módosított mérlege (Önkormányzati szinten)</t>
  </si>
  <si>
    <t>Mór Városi Önkormányzat 2012. évi módosított felhalmozási költségvetésének finanszírozása</t>
  </si>
  <si>
    <t>Mór Városi Önkormányzat 2012. évi módosított költségvetése</t>
  </si>
  <si>
    <t>Mór Város Önkormányzati Hivatalának 2012. évi módosított költségvetése</t>
  </si>
  <si>
    <t>Mór Városi Önkormányzat Polgármesteri Hivatala</t>
  </si>
  <si>
    <t>Óvodafejlesztés TÁMOP 3.1.1/11-12. pályázat</t>
  </si>
  <si>
    <t>Turisztikai attrakciók és szolgáltatások fejlesztése pályázat</t>
  </si>
  <si>
    <t>Fénymásoló beszerzés</t>
  </si>
  <si>
    <t>Tárgyalószekrény beszerzés</t>
  </si>
  <si>
    <t>Óvodafejlesztés TÁMOP-3.1.1/11-12</t>
  </si>
  <si>
    <t>63.</t>
  </si>
  <si>
    <t>64.</t>
  </si>
  <si>
    <t>65.</t>
  </si>
  <si>
    <t>66.</t>
  </si>
  <si>
    <t>Felhalmozási célú</t>
  </si>
  <si>
    <t>6.1.6.1.</t>
  </si>
  <si>
    <t>Előző évi költségvetési kiegészítések, visszatérülések</t>
  </si>
  <si>
    <t>Előző évi működési célú pénzmaradvány átvétele</t>
  </si>
  <si>
    <t>Forgatási célú</t>
  </si>
  <si>
    <t>VI. Finanszírozási célú pénzügyi műveletek kiadásai (7.1+7.2.+7.3.)</t>
  </si>
  <si>
    <t>Függő, átfutó, kiegyenlítő kiadások</t>
  </si>
  <si>
    <t>BEVÉTELEK ÖSSZESEN: (10+11+12+13)</t>
  </si>
  <si>
    <t>Függő, átfutó, kiegyenlítő bevételek</t>
  </si>
  <si>
    <t>Jövedelemkülönbség mérséklése</t>
  </si>
  <si>
    <t>Termőföld bérbeadás</t>
  </si>
  <si>
    <t>Egyéb sajátos bevétel</t>
  </si>
  <si>
    <t>5.9.</t>
  </si>
  <si>
    <t>- az 1.3-ból  - Kamatkiadások</t>
  </si>
  <si>
    <t>1.3.1.</t>
  </si>
  <si>
    <t>Egyés sajátos bevételek</t>
  </si>
  <si>
    <t xml:space="preserve"> az 1.3-ból  - Kamatkiadások</t>
  </si>
  <si>
    <t>VIII. Előző évi működési célú pénzmaradvány átvétele</t>
  </si>
  <si>
    <t>IX. Pénzmaradvány, vállalk. tev. maradványa (11.1.+11.2.)</t>
  </si>
  <si>
    <t>X. Finanszírozási célú pénzügyi műv. bevételei (12.1.+.12.2.+12.3.)</t>
  </si>
  <si>
    <t>XI. Függő, átfutó, kiegyenlítő bevételek</t>
  </si>
  <si>
    <t>13.1.</t>
  </si>
  <si>
    <t>13.1.1.</t>
  </si>
  <si>
    <t>13.1.2.</t>
  </si>
  <si>
    <t>13.1.3.</t>
  </si>
  <si>
    <t>13.1.4.</t>
  </si>
  <si>
    <t>13.1.5.</t>
  </si>
  <si>
    <t>13.1.6.</t>
  </si>
  <si>
    <t>13.2.</t>
  </si>
  <si>
    <t>13.2.1</t>
  </si>
  <si>
    <t>13.2.2.</t>
  </si>
  <si>
    <t>13.2.3.</t>
  </si>
  <si>
    <t>13.2.4.</t>
  </si>
  <si>
    <t>13.2.5.</t>
  </si>
  <si>
    <t>13.2.6.</t>
  </si>
  <si>
    <t>13.2.7.</t>
  </si>
  <si>
    <t>13.3.</t>
  </si>
  <si>
    <t>Közműfejlesztési hozzájárulás</t>
  </si>
  <si>
    <t>Zöldterület kezelés (813000)</t>
  </si>
  <si>
    <t>Földterület vétel</t>
  </si>
  <si>
    <t>Rákóczi úti autóbuszváró felújítása</t>
  </si>
  <si>
    <t>Sövényvágó és betonkeverő beszerzés</t>
  </si>
  <si>
    <t>2 db árnyékoló beszerzés</t>
  </si>
  <si>
    <t>Gázzsámoly beüzemelése tervezéssel</t>
  </si>
  <si>
    <t>Gyalogos bejárat kiépítése</t>
  </si>
  <si>
    <t>Gyalogosbejárat kialakítása</t>
  </si>
  <si>
    <t>Gyalogos bejárat kialakítása</t>
  </si>
  <si>
    <t>Villamoshálózati hozzájárulás</t>
  </si>
  <si>
    <t>67.</t>
  </si>
  <si>
    <t>CRN elosztószekrény készítése</t>
  </si>
  <si>
    <t>Számítástechnikai eszköz beszerzés</t>
  </si>
  <si>
    <t>68.</t>
  </si>
  <si>
    <t>69.</t>
  </si>
  <si>
    <t>70.</t>
  </si>
  <si>
    <t>71.</t>
  </si>
  <si>
    <t>Merülő mixer beszerzése</t>
  </si>
  <si>
    <t>72.</t>
  </si>
  <si>
    <t>73.</t>
  </si>
  <si>
    <t>Merülő mixer beszerzés</t>
  </si>
  <si>
    <t>Szennyvíz gyűjtése, tisztítása, elhelyezése (370000)</t>
  </si>
  <si>
    <t>Szennyvíz átemelő berendezések beszerzése és gerincvezeték kiépítése</t>
  </si>
  <si>
    <t>Ingatlan vásárlás (7432. és 7345. hrsz.)</t>
  </si>
  <si>
    <t>Kapálógép és asztali körfűrész beszerzése</t>
  </si>
  <si>
    <t>Világítás korszerűsítés</t>
  </si>
  <si>
    <t>Számítógép beszerzés pályázati forrás terhére</t>
  </si>
  <si>
    <t>Kiadványszerkesztő program beszerzése</t>
  </si>
  <si>
    <t>74.</t>
  </si>
  <si>
    <t>75.</t>
  </si>
  <si>
    <t>76.</t>
  </si>
  <si>
    <t>77.</t>
  </si>
  <si>
    <t>78.</t>
  </si>
  <si>
    <t>Kiadványszerkesztő program beszerzés</t>
  </si>
  <si>
    <t>79.</t>
  </si>
  <si>
    <t>80.</t>
  </si>
  <si>
    <t>Vagyonhasznosítási bevételből képzett céltartalék</t>
  </si>
  <si>
    <t>81.</t>
  </si>
  <si>
    <t>82.</t>
  </si>
  <si>
    <t>Faaprító gép beszerzés</t>
  </si>
  <si>
    <t>Zrínyi u. 36. szám alatti épületnél kazán és aprítéktároló építése</t>
  </si>
  <si>
    <t>83.</t>
  </si>
  <si>
    <t>7. melléklet a 6/2013. (III.11.)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</si>
</sst>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_ ;\-#,##0\ "/>
    <numFmt numFmtId="170" formatCode="0.0"/>
    <numFmt numFmtId="171" formatCode="#,##0\ _F_t"/>
    <numFmt numFmtId="172" formatCode="#,##0.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0.0%"/>
  </numFmts>
  <fonts count="59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 indent="1"/>
      <protection/>
    </xf>
    <xf numFmtId="164" fontId="5" fillId="0" borderId="17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4" fillId="0" borderId="21" xfId="72" applyFont="1" applyFill="1" applyBorder="1" applyAlignment="1" applyProtection="1">
      <alignment horizontal="left" vertical="center" wrapText="1" indent="1"/>
      <protection/>
    </xf>
    <xf numFmtId="164" fontId="4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24" xfId="72" applyFont="1" applyFill="1" applyBorder="1" applyAlignment="1" applyProtection="1">
      <alignment horizontal="left" vertical="center" wrapText="1" inden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29" xfId="0" applyNumberFormat="1" applyFont="1" applyFill="1" applyBorder="1" applyAlignment="1" applyProtection="1">
      <alignment vertical="center" wrapText="1"/>
      <protection locked="0"/>
    </xf>
    <xf numFmtId="0" fontId="4" fillId="0" borderId="30" xfId="72" applyFont="1" applyFill="1" applyBorder="1" applyAlignment="1" applyProtection="1">
      <alignment horizontal="left" vertical="center" wrapText="1" indent="1"/>
      <protection/>
    </xf>
    <xf numFmtId="0" fontId="5" fillId="0" borderId="16" xfId="72" applyFont="1" applyFill="1" applyBorder="1" applyAlignment="1" applyProtection="1">
      <alignment horizontal="left" vertical="center" wrapText="1" indent="1"/>
      <protection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49" fontId="5" fillId="0" borderId="16" xfId="72" applyNumberFormat="1" applyFont="1" applyFill="1" applyBorder="1" applyAlignment="1" applyProtection="1">
      <alignment horizontal="left" vertical="center" wrapText="1" indent="1"/>
      <protection/>
    </xf>
    <xf numFmtId="164" fontId="5" fillId="0" borderId="31" xfId="0" applyNumberFormat="1" applyFont="1" applyFill="1" applyBorder="1" applyAlignment="1" applyProtection="1">
      <alignment vertical="center" wrapText="1"/>
      <protection/>
    </xf>
    <xf numFmtId="49" fontId="4" fillId="0" borderId="10" xfId="72" applyNumberFormat="1" applyFont="1" applyFill="1" applyBorder="1" applyAlignment="1" applyProtection="1">
      <alignment horizontal="left" vertical="center" wrapText="1" inden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49" fontId="4" fillId="0" borderId="12" xfId="72" applyNumberFormat="1" applyFont="1" applyFill="1" applyBorder="1" applyAlignment="1" applyProtection="1">
      <alignment horizontal="left" vertical="center" wrapText="1" indent="1"/>
      <protection/>
    </xf>
    <xf numFmtId="0" fontId="4" fillId="0" borderId="33" xfId="72" applyFont="1" applyFill="1" applyBorder="1" applyAlignment="1" applyProtection="1">
      <alignment horizontal="left" vertical="center" wrapText="1" indent="1"/>
      <protection/>
    </xf>
    <xf numFmtId="164" fontId="4" fillId="0" borderId="34" xfId="0" applyNumberFormat="1" applyFont="1" applyFill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center" wrapText="1"/>
      <protection/>
    </xf>
    <xf numFmtId="0" fontId="12" fillId="0" borderId="35" xfId="0" applyFont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164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72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49" fontId="4" fillId="0" borderId="30" xfId="72" applyNumberFormat="1" applyFont="1" applyFill="1" applyBorder="1" applyAlignment="1" applyProtection="1">
      <alignment horizontal="left" vertical="center" wrapText="1" indent="1"/>
      <protection/>
    </xf>
    <xf numFmtId="164" fontId="4" fillId="0" borderId="38" xfId="0" applyNumberFormat="1" applyFont="1" applyFill="1" applyBorder="1" applyAlignment="1" applyProtection="1">
      <alignment vertical="center" wrapText="1"/>
      <protection locked="0"/>
    </xf>
    <xf numFmtId="49" fontId="4" fillId="0" borderId="21" xfId="72" applyNumberFormat="1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 applyProtection="1">
      <alignment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Alignment="1">
      <alignment horizontal="left" vertical="center" wrapText="1"/>
    </xf>
    <xf numFmtId="164" fontId="13" fillId="0" borderId="0" xfId="72" applyNumberFormat="1" applyFont="1" applyFill="1" applyBorder="1" applyAlignment="1" applyProtection="1">
      <alignment horizontal="centerContinuous" vertical="center"/>
      <protection/>
    </xf>
    <xf numFmtId="0" fontId="7" fillId="0" borderId="0" xfId="72" applyFont="1" applyFill="1">
      <alignment/>
      <protection/>
    </xf>
    <xf numFmtId="0" fontId="14" fillId="0" borderId="39" xfId="0" applyFont="1" applyFill="1" applyBorder="1" applyAlignment="1" applyProtection="1">
      <alignment horizontal="right"/>
      <protection/>
    </xf>
    <xf numFmtId="0" fontId="13" fillId="0" borderId="15" xfId="72" applyFont="1" applyFill="1" applyBorder="1" applyAlignment="1" applyProtection="1">
      <alignment horizontal="center" vertical="center" wrapText="1"/>
      <protection/>
    </xf>
    <xf numFmtId="0" fontId="13" fillId="0" borderId="16" xfId="72" applyFont="1" applyFill="1" applyBorder="1" applyAlignment="1" applyProtection="1">
      <alignment horizontal="center" vertical="center" wrapText="1"/>
      <protection/>
    </xf>
    <xf numFmtId="0" fontId="13" fillId="0" borderId="17" xfId="72" applyFont="1" applyFill="1" applyBorder="1" applyAlignment="1" applyProtection="1">
      <alignment horizontal="center" vertical="center" wrapText="1"/>
      <protection/>
    </xf>
    <xf numFmtId="0" fontId="13" fillId="0" borderId="40" xfId="72" applyFont="1" applyFill="1" applyBorder="1" applyAlignment="1" applyProtection="1">
      <alignment horizontal="left" vertical="center" wrapText="1" indent="1"/>
      <protection/>
    </xf>
    <xf numFmtId="0" fontId="13" fillId="0" borderId="41" xfId="72" applyFont="1" applyFill="1" applyBorder="1" applyAlignment="1" applyProtection="1">
      <alignment horizontal="left" vertical="center" wrapText="1" indent="1"/>
      <protection/>
    </xf>
    <xf numFmtId="164" fontId="13" fillId="0" borderId="42" xfId="72" applyNumberFormat="1" applyFont="1" applyFill="1" applyBorder="1" applyAlignment="1" applyProtection="1">
      <alignment horizontal="right" vertical="center" wrapText="1"/>
      <protection/>
    </xf>
    <xf numFmtId="0" fontId="13" fillId="0" borderId="15" xfId="72" applyFont="1" applyFill="1" applyBorder="1" applyAlignment="1" applyProtection="1">
      <alignment horizontal="left" vertical="center" wrapText="1" indent="1"/>
      <protection/>
    </xf>
    <xf numFmtId="0" fontId="13" fillId="0" borderId="16" xfId="72" applyFont="1" applyFill="1" applyBorder="1" applyAlignment="1" applyProtection="1">
      <alignment horizontal="left" vertical="center" wrapText="1" indent="1"/>
      <protection/>
    </xf>
    <xf numFmtId="164" fontId="13" fillId="0" borderId="17" xfId="72" applyNumberFormat="1" applyFont="1" applyFill="1" applyBorder="1" applyAlignment="1" applyProtection="1">
      <alignment horizontal="right" vertical="center" wrapText="1"/>
      <protection locked="0"/>
    </xf>
    <xf numFmtId="49" fontId="7" fillId="0" borderId="22" xfId="72" applyNumberFormat="1" applyFont="1" applyFill="1" applyBorder="1" applyAlignment="1" applyProtection="1">
      <alignment horizontal="left" vertical="center" wrapText="1" indent="1"/>
      <protection/>
    </xf>
    <xf numFmtId="0" fontId="7" fillId="0" borderId="21" xfId="72" applyFont="1" applyFill="1" applyBorder="1" applyAlignment="1" applyProtection="1">
      <alignment horizontal="left" vertical="center" wrapText="1" indent="1"/>
      <protection/>
    </xf>
    <xf numFmtId="164" fontId="7" fillId="0" borderId="23" xfId="72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72" applyNumberFormat="1" applyFont="1" applyFill="1" applyBorder="1" applyAlignment="1" applyProtection="1">
      <alignment horizontal="right" vertical="center" wrapText="1"/>
      <protection/>
    </xf>
    <xf numFmtId="49" fontId="7" fillId="0" borderId="20" xfId="72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72" applyFont="1" applyFill="1" applyBorder="1" applyAlignment="1" applyProtection="1">
      <alignment horizontal="left" vertical="center" wrapText="1" indent="1"/>
      <protection/>
    </xf>
    <xf numFmtId="164" fontId="7" fillId="0" borderId="11" xfId="72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72" applyNumberFormat="1" applyFont="1" applyFill="1" applyBorder="1" applyAlignment="1" applyProtection="1">
      <alignment horizontal="left" vertical="center" wrapText="1" indent="1"/>
      <protection/>
    </xf>
    <xf numFmtId="0" fontId="7" fillId="0" borderId="24" xfId="72" applyFont="1" applyFill="1" applyBorder="1" applyAlignment="1" applyProtection="1">
      <alignment horizontal="left" vertical="center" wrapText="1" indent="1"/>
      <protection/>
    </xf>
    <xf numFmtId="164" fontId="7" fillId="0" borderId="26" xfId="72" applyNumberFormat="1" applyFont="1" applyFill="1" applyBorder="1" applyAlignment="1" applyProtection="1">
      <alignment horizontal="right" vertical="center" wrapText="1"/>
      <protection locked="0"/>
    </xf>
    <xf numFmtId="49" fontId="7" fillId="0" borderId="43" xfId="72" applyNumberFormat="1" applyFont="1" applyFill="1" applyBorder="1" applyAlignment="1" applyProtection="1">
      <alignment horizontal="left" vertical="center" wrapText="1" indent="1"/>
      <protection/>
    </xf>
    <xf numFmtId="0" fontId="7" fillId="0" borderId="33" xfId="72" applyFont="1" applyFill="1" applyBorder="1" applyAlignment="1" applyProtection="1">
      <alignment horizontal="left" vertical="center" wrapText="1" indent="1"/>
      <protection/>
    </xf>
    <xf numFmtId="164" fontId="7" fillId="0" borderId="44" xfId="72" applyNumberFormat="1" applyFont="1" applyFill="1" applyBorder="1" applyAlignment="1" applyProtection="1">
      <alignment horizontal="right" vertical="center" wrapText="1"/>
      <protection locked="0"/>
    </xf>
    <xf numFmtId="164" fontId="13" fillId="0" borderId="44" xfId="72" applyNumberFormat="1" applyFont="1" applyFill="1" applyBorder="1" applyAlignment="1" applyProtection="1">
      <alignment horizontal="right" vertical="center" wrapText="1"/>
      <protection locked="0"/>
    </xf>
    <xf numFmtId="49" fontId="7" fillId="0" borderId="37" xfId="72" applyNumberFormat="1" applyFont="1" applyFill="1" applyBorder="1" applyAlignment="1" applyProtection="1">
      <alignment horizontal="left" vertical="center" wrapText="1" indent="1"/>
      <protection/>
    </xf>
    <xf numFmtId="0" fontId="7" fillId="0" borderId="30" xfId="72" applyFont="1" applyFill="1" applyBorder="1" applyAlignment="1" applyProtection="1">
      <alignment horizontal="left" vertical="center" wrapText="1" indent="1"/>
      <protection/>
    </xf>
    <xf numFmtId="164" fontId="7" fillId="0" borderId="38" xfId="72" applyNumberFormat="1" applyFont="1" applyFill="1" applyBorder="1" applyAlignment="1" applyProtection="1">
      <alignment horizontal="right" vertical="center" wrapText="1"/>
      <protection locked="0"/>
    </xf>
    <xf numFmtId="49" fontId="7" fillId="0" borderId="27" xfId="72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72" applyNumberFormat="1" applyFont="1" applyFill="1" applyBorder="1" applyAlignment="1" applyProtection="1">
      <alignment horizontal="right" vertical="center" wrapText="1"/>
      <protection locked="0"/>
    </xf>
    <xf numFmtId="0" fontId="6" fillId="0" borderId="30" xfId="72" applyFont="1" applyFill="1" applyBorder="1" applyAlignment="1" applyProtection="1">
      <alignment horizontal="left" vertical="center" wrapText="1" indent="1"/>
      <protection/>
    </xf>
    <xf numFmtId="0" fontId="7" fillId="0" borderId="21" xfId="72" applyFont="1" applyFill="1" applyBorder="1" applyAlignment="1" applyProtection="1">
      <alignment horizontal="left" vertical="center" wrapText="1" indent="2"/>
      <protection/>
    </xf>
    <xf numFmtId="0" fontId="7" fillId="0" borderId="28" xfId="72" applyFont="1" applyFill="1" applyBorder="1" applyAlignment="1" applyProtection="1">
      <alignment horizontal="left" vertical="center" wrapText="1" indent="2"/>
      <protection/>
    </xf>
    <xf numFmtId="0" fontId="7" fillId="0" borderId="0" xfId="72" applyFont="1" applyFill="1" applyAlignment="1" applyProtection="1">
      <alignment horizontal="left" indent="1"/>
      <protection/>
    </xf>
    <xf numFmtId="0" fontId="15" fillId="0" borderId="0" xfId="72" applyFont="1" applyFill="1">
      <alignment/>
      <protection/>
    </xf>
    <xf numFmtId="0" fontId="14" fillId="0" borderId="16" xfId="72" applyFont="1" applyFill="1" applyBorder="1" applyAlignment="1" applyProtection="1">
      <alignment horizontal="left" vertical="center" wrapText="1" indent="1"/>
      <protection/>
    </xf>
    <xf numFmtId="164" fontId="14" fillId="0" borderId="17" xfId="72" applyNumberFormat="1" applyFont="1" applyFill="1" applyBorder="1" applyAlignment="1" applyProtection="1">
      <alignment horizontal="right" vertical="center" wrapText="1"/>
      <protection/>
    </xf>
    <xf numFmtId="49" fontId="13" fillId="0" borderId="15" xfId="72" applyNumberFormat="1" applyFont="1" applyFill="1" applyBorder="1" applyAlignment="1" applyProtection="1">
      <alignment horizontal="left" vertical="center" wrapText="1" indent="1"/>
      <protection/>
    </xf>
    <xf numFmtId="0" fontId="7" fillId="0" borderId="30" xfId="72" applyFont="1" applyFill="1" applyBorder="1" applyAlignment="1" applyProtection="1">
      <alignment horizontal="left" vertical="center" wrapText="1" indent="2"/>
      <protection/>
    </xf>
    <xf numFmtId="164" fontId="6" fillId="0" borderId="29" xfId="72" applyNumberFormat="1" applyFont="1" applyFill="1" applyBorder="1" applyAlignment="1" applyProtection="1">
      <alignment horizontal="right" vertical="center" wrapText="1"/>
      <protection/>
    </xf>
    <xf numFmtId="49" fontId="7" fillId="0" borderId="32" xfId="72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72" applyFont="1" applyFill="1" applyBorder="1" applyAlignment="1" applyProtection="1">
      <alignment horizontal="left" vertical="center" wrapText="1" indent="2"/>
      <protection/>
    </xf>
    <xf numFmtId="164" fontId="7" fillId="0" borderId="34" xfId="72" applyNumberFormat="1" applyFont="1" applyFill="1" applyBorder="1" applyAlignment="1" applyProtection="1">
      <alignment horizontal="right" vertical="center" wrapText="1"/>
      <protection locked="0"/>
    </xf>
    <xf numFmtId="0" fontId="7" fillId="0" borderId="45" xfId="72" applyFont="1" applyFill="1" applyBorder="1">
      <alignment/>
      <protection/>
    </xf>
    <xf numFmtId="0" fontId="13" fillId="0" borderId="41" xfId="72" applyFont="1" applyFill="1" applyBorder="1" applyAlignment="1" applyProtection="1">
      <alignment vertical="center" wrapText="1"/>
      <protection/>
    </xf>
    <xf numFmtId="164" fontId="13" fillId="0" borderId="42" xfId="72" applyNumberFormat="1" applyFont="1" applyFill="1" applyBorder="1" applyAlignment="1" applyProtection="1">
      <alignment vertical="center" wrapText="1"/>
      <protection/>
    </xf>
    <xf numFmtId="164" fontId="7" fillId="0" borderId="11" xfId="72" applyNumberFormat="1" applyFont="1" applyFill="1" applyBorder="1" applyAlignment="1" applyProtection="1">
      <alignment vertical="center" wrapText="1"/>
      <protection locked="0"/>
    </xf>
    <xf numFmtId="164" fontId="7" fillId="0" borderId="23" xfId="72" applyNumberFormat="1" applyFont="1" applyFill="1" applyBorder="1" applyAlignment="1" applyProtection="1">
      <alignment vertical="center" wrapText="1"/>
      <protection locked="0"/>
    </xf>
    <xf numFmtId="164" fontId="7" fillId="0" borderId="29" xfId="72" applyNumberFormat="1" applyFont="1" applyFill="1" applyBorder="1" applyAlignment="1" applyProtection="1">
      <alignment vertical="center" wrapText="1"/>
      <protection locked="0"/>
    </xf>
    <xf numFmtId="0" fontId="7" fillId="0" borderId="46" xfId="72" applyFont="1" applyFill="1" applyBorder="1" applyAlignment="1" applyProtection="1">
      <alignment horizontal="left" vertical="center" wrapText="1" indent="1"/>
      <protection/>
    </xf>
    <xf numFmtId="0" fontId="7" fillId="0" borderId="0" xfId="72" applyFont="1" applyFill="1" applyBorder="1" applyAlignment="1" applyProtection="1">
      <alignment horizontal="left" vertical="center" wrapText="1" indent="1"/>
      <protection/>
    </xf>
    <xf numFmtId="0" fontId="7" fillId="0" borderId="21" xfId="72" applyFont="1" applyFill="1" applyBorder="1" applyAlignment="1" applyProtection="1">
      <alignment horizontal="left" indent="6"/>
      <protection/>
    </xf>
    <xf numFmtId="0" fontId="7" fillId="0" borderId="21" xfId="72" applyFont="1" applyFill="1" applyBorder="1" applyAlignment="1" applyProtection="1">
      <alignment horizontal="left" vertical="center" wrapText="1" indent="6"/>
      <protection/>
    </xf>
    <xf numFmtId="0" fontId="7" fillId="0" borderId="28" xfId="72" applyFont="1" applyFill="1" applyBorder="1" applyAlignment="1" applyProtection="1">
      <alignment horizontal="left" vertical="center" wrapText="1" indent="6"/>
      <protection/>
    </xf>
    <xf numFmtId="0" fontId="7" fillId="0" borderId="12" xfId="72" applyFont="1" applyFill="1" applyBorder="1" applyAlignment="1" applyProtection="1">
      <alignment horizontal="left" vertical="center" wrapText="1" indent="6"/>
      <protection/>
    </xf>
    <xf numFmtId="164" fontId="7" fillId="0" borderId="34" xfId="72" applyNumberFormat="1" applyFont="1" applyFill="1" applyBorder="1" applyAlignment="1" applyProtection="1">
      <alignment vertical="center" wrapText="1"/>
      <protection locked="0"/>
    </xf>
    <xf numFmtId="0" fontId="13" fillId="0" borderId="16" xfId="72" applyFont="1" applyFill="1" applyBorder="1" applyAlignment="1" applyProtection="1">
      <alignment vertical="center" wrapText="1"/>
      <protection/>
    </xf>
    <xf numFmtId="164" fontId="13" fillId="0" borderId="17" xfId="72" applyNumberFormat="1" applyFont="1" applyFill="1" applyBorder="1" applyAlignment="1" applyProtection="1">
      <alignment vertical="center" wrapText="1"/>
      <protection/>
    </xf>
    <xf numFmtId="164" fontId="7" fillId="0" borderId="38" xfId="72" applyNumberFormat="1" applyFont="1" applyFill="1" applyBorder="1" applyAlignment="1" applyProtection="1">
      <alignment vertical="center" wrapText="1"/>
      <protection locked="0"/>
    </xf>
    <xf numFmtId="164" fontId="13" fillId="0" borderId="17" xfId="72" applyNumberFormat="1" applyFont="1" applyFill="1" applyBorder="1" applyAlignment="1" applyProtection="1">
      <alignment vertical="center" wrapText="1"/>
      <protection locked="0"/>
    </xf>
    <xf numFmtId="164" fontId="7" fillId="0" borderId="26" xfId="72" applyNumberFormat="1" applyFont="1" applyFill="1" applyBorder="1" applyAlignment="1" applyProtection="1">
      <alignment vertical="center" wrapText="1"/>
      <protection locked="0"/>
    </xf>
    <xf numFmtId="164" fontId="7" fillId="33" borderId="34" xfId="72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72" applyFont="1" applyFill="1">
      <alignment/>
      <protection/>
    </xf>
    <xf numFmtId="0" fontId="16" fillId="0" borderId="0" xfId="72" applyFont="1" applyFill="1">
      <alignment/>
      <protection/>
    </xf>
    <xf numFmtId="3" fontId="13" fillId="0" borderId="17" xfId="72" applyNumberFormat="1" applyFont="1" applyFill="1" applyBorder="1" applyAlignment="1" applyProtection="1">
      <alignment horizontal="right" vertical="center" wrapText="1"/>
      <protection/>
    </xf>
    <xf numFmtId="3" fontId="7" fillId="0" borderId="11" xfId="72" applyNumberFormat="1" applyFont="1" applyFill="1" applyBorder="1" applyAlignment="1" applyProtection="1">
      <alignment horizontal="right" vertical="center" wrapText="1"/>
      <protection/>
    </xf>
    <xf numFmtId="3" fontId="7" fillId="0" borderId="23" xfId="72" applyNumberFormat="1" applyFont="1" applyFill="1" applyBorder="1" applyAlignment="1" applyProtection="1">
      <alignment horizontal="right" vertical="center" wrapText="1"/>
      <protection/>
    </xf>
    <xf numFmtId="0" fontId="7" fillId="0" borderId="21" xfId="72" applyFont="1" applyFill="1" applyBorder="1" applyAlignment="1" applyProtection="1">
      <alignment horizontal="left" indent="5"/>
      <protection/>
    </xf>
    <xf numFmtId="3" fontId="7" fillId="0" borderId="26" xfId="72" applyNumberFormat="1" applyFont="1" applyFill="1" applyBorder="1" applyAlignment="1" applyProtection="1">
      <alignment horizontal="right" vertical="center" wrapText="1"/>
      <protection/>
    </xf>
    <xf numFmtId="0" fontId="7" fillId="0" borderId="28" xfId="72" applyFont="1" applyFill="1" applyBorder="1" applyAlignment="1" applyProtection="1">
      <alignment horizontal="left" vertical="center" wrapText="1" indent="1"/>
      <protection/>
    </xf>
    <xf numFmtId="3" fontId="7" fillId="0" borderId="29" xfId="72" applyNumberFormat="1" applyFont="1" applyFill="1" applyBorder="1" applyAlignment="1" applyProtection="1">
      <alignment horizontal="right" vertical="center" wrapText="1"/>
      <protection/>
    </xf>
    <xf numFmtId="0" fontId="7" fillId="0" borderId="12" xfId="72" applyFont="1" applyFill="1" applyBorder="1" applyAlignment="1" applyProtection="1">
      <alignment horizontal="left" indent="5"/>
      <protection/>
    </xf>
    <xf numFmtId="3" fontId="7" fillId="0" borderId="34" xfId="72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 quotePrefix="1">
      <alignment horizontal="right" vertical="center"/>
      <protection/>
    </xf>
    <xf numFmtId="0" fontId="4" fillId="0" borderId="21" xfId="0" applyFont="1" applyFill="1" applyBorder="1" applyAlignment="1" applyProtection="1">
      <alignment horizontal="left" vertical="center" wrapText="1" inden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72" applyFont="1" applyFill="1" applyBorder="1" applyAlignment="1" applyProtection="1">
      <alignment horizontal="left" vertical="center" wrapText="1" indent="1"/>
      <protection/>
    </xf>
    <xf numFmtId="0" fontId="9" fillId="0" borderId="10" xfId="72" applyFont="1" applyFill="1" applyBorder="1" applyAlignment="1" applyProtection="1">
      <alignment horizontal="left" vertical="center" wrapText="1" indent="1"/>
      <protection/>
    </xf>
    <xf numFmtId="0" fontId="4" fillId="0" borderId="21" xfId="72" applyFont="1" applyFill="1" applyBorder="1" applyAlignment="1" applyProtection="1">
      <alignment horizontal="left" vertical="center" wrapText="1" indent="2"/>
      <protection/>
    </xf>
    <xf numFmtId="0" fontId="9" fillId="0" borderId="21" xfId="72" applyFont="1" applyFill="1" applyBorder="1" applyAlignment="1" applyProtection="1">
      <alignment horizontal="left" vertical="center" wrapText="1" indent="1"/>
      <protection/>
    </xf>
    <xf numFmtId="0" fontId="4" fillId="0" borderId="12" xfId="72" applyFont="1" applyFill="1" applyBorder="1" applyAlignment="1" applyProtection="1">
      <alignment horizontal="left" vertical="center" wrapText="1" indent="2"/>
      <protection/>
    </xf>
    <xf numFmtId="0" fontId="4" fillId="0" borderId="0" xfId="72" applyFont="1" applyFill="1" applyAlignment="1" applyProtection="1">
      <alignment horizontal="left" indent="1"/>
      <protection/>
    </xf>
    <xf numFmtId="0" fontId="5" fillId="0" borderId="35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horizontal="center" wrapText="1"/>
      <protection/>
    </xf>
    <xf numFmtId="49" fontId="4" fillId="0" borderId="41" xfId="72" applyNumberFormat="1" applyFont="1" applyFill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4" fillId="0" borderId="28" xfId="72" applyNumberFormat="1" applyFont="1" applyFill="1" applyBorder="1" applyAlignment="1" applyProtection="1">
      <alignment horizontal="left" vertical="center" wrapText="1" indent="1"/>
      <protection/>
    </xf>
    <xf numFmtId="0" fontId="4" fillId="0" borderId="21" xfId="72" applyFont="1" applyFill="1" applyBorder="1" applyAlignment="1" applyProtection="1">
      <alignment horizontal="left" indent="6"/>
      <protection/>
    </xf>
    <xf numFmtId="0" fontId="4" fillId="0" borderId="21" xfId="72" applyFont="1" applyFill="1" applyBorder="1" applyAlignment="1" applyProtection="1">
      <alignment horizontal="left" vertical="center" wrapText="1" indent="6"/>
      <protection/>
    </xf>
    <xf numFmtId="0" fontId="4" fillId="0" borderId="28" xfId="72" applyFont="1" applyFill="1" applyBorder="1" applyAlignment="1" applyProtection="1">
      <alignment horizontal="left" vertical="center" wrapText="1" indent="6"/>
      <protection/>
    </xf>
    <xf numFmtId="16" fontId="4" fillId="0" borderId="0" xfId="0" applyNumberFormat="1" applyFont="1" applyFill="1" applyAlignment="1">
      <alignment vertical="center" wrapText="1"/>
    </xf>
    <xf numFmtId="0" fontId="4" fillId="0" borderId="28" xfId="72" applyFont="1" applyFill="1" applyBorder="1" applyAlignment="1" applyProtection="1">
      <alignment horizontal="left" indent="6"/>
      <protection/>
    </xf>
    <xf numFmtId="49" fontId="4" fillId="0" borderId="16" xfId="72" applyNumberFormat="1" applyFont="1" applyFill="1" applyBorder="1" applyAlignment="1" applyProtection="1">
      <alignment horizontal="left" vertical="center" wrapText="1" indent="1"/>
      <protection/>
    </xf>
    <xf numFmtId="0" fontId="8" fillId="0" borderId="16" xfId="72" applyFont="1" applyFill="1" applyBorder="1" applyAlignment="1" applyProtection="1">
      <alignment horizontal="left" vertical="center" wrapText="1" indent="1"/>
      <protection/>
    </xf>
    <xf numFmtId="164" fontId="8" fillId="0" borderId="17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 quotePrefix="1">
      <alignment horizontal="right" vertical="center"/>
      <protection locked="0"/>
    </xf>
    <xf numFmtId="0" fontId="4" fillId="0" borderId="21" xfId="72" applyFont="1" applyFill="1" applyBorder="1" applyAlignment="1" applyProtection="1">
      <alignment horizontal="left" wrapText="1" indent="6"/>
      <protection/>
    </xf>
    <xf numFmtId="164" fontId="17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47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left" vertical="center" wrapText="1" indent="1"/>
    </xf>
    <xf numFmtId="164" fontId="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30" xfId="0" applyNumberFormat="1" applyFont="1" applyFill="1" applyBorder="1" applyAlignment="1" applyProtection="1">
      <alignment vertical="center" wrapText="1"/>
      <protection locked="0"/>
    </xf>
    <xf numFmtId="164" fontId="4" fillId="0" borderId="49" xfId="0" applyNumberFormat="1" applyFont="1" applyFill="1" applyBorder="1" applyAlignment="1">
      <alignment horizontal="left" vertical="center" wrapText="1" indent="1"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1" xfId="0" applyNumberFormat="1" applyFont="1" applyFill="1" applyBorder="1" applyAlignment="1" applyProtection="1">
      <alignment vertical="center" wrapText="1"/>
      <protection locked="0"/>
    </xf>
    <xf numFmtId="164" fontId="4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0" xfId="0" applyNumberFormat="1" applyFont="1" applyFill="1" applyBorder="1" applyAlignment="1" applyProtection="1">
      <alignment vertical="center" wrapText="1"/>
      <protection locked="0"/>
    </xf>
    <xf numFmtId="164" fontId="5" fillId="0" borderId="47" xfId="0" applyNumberFormat="1" applyFont="1" applyFill="1" applyBorder="1" applyAlignment="1">
      <alignment horizontal="left" vertical="center" wrapText="1" indent="1"/>
    </xf>
    <xf numFmtId="164" fontId="5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/>
    </xf>
    <xf numFmtId="164" fontId="5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51" xfId="0" applyNumberFormat="1" applyFont="1" applyFill="1" applyBorder="1" applyAlignment="1">
      <alignment horizontal="left" vertical="center" wrapText="1" indent="1"/>
    </xf>
    <xf numFmtId="164" fontId="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49" xfId="0" applyNumberFormat="1" applyFont="1" applyFill="1" applyBorder="1" applyAlignment="1">
      <alignment horizontal="left" vertical="center" wrapText="1" indent="1"/>
    </xf>
    <xf numFmtId="164" fontId="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1" xfId="0" applyNumberFormat="1" applyFont="1" applyFill="1" applyBorder="1" applyAlignment="1">
      <alignment horizontal="left" vertical="center" wrapText="1" indent="1"/>
    </xf>
    <xf numFmtId="164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5" xfId="0" applyNumberFormat="1" applyFont="1" applyFill="1" applyBorder="1" applyAlignment="1">
      <alignment horizontal="left" vertical="center" wrapText="1" indent="1"/>
    </xf>
    <xf numFmtId="164" fontId="5" fillId="0" borderId="16" xfId="0" applyNumberFormat="1" applyFont="1" applyFill="1" applyBorder="1" applyAlignment="1" applyProtection="1">
      <alignment horizontal="right" vertical="center" wrapText="1"/>
      <protection/>
    </xf>
    <xf numFmtId="164" fontId="5" fillId="0" borderId="17" xfId="0" applyNumberFormat="1" applyFont="1" applyFill="1" applyBorder="1" applyAlignment="1" applyProtection="1">
      <alignment horizontal="right" vertical="center" wrapText="1"/>
      <protection/>
    </xf>
    <xf numFmtId="164" fontId="5" fillId="0" borderId="48" xfId="0" applyNumberFormat="1" applyFont="1" applyFill="1" applyBorder="1" applyAlignment="1">
      <alignment horizontal="left" vertical="center" wrapText="1" indent="1"/>
    </xf>
    <xf numFmtId="16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6" xfId="0" applyNumberFormat="1" applyFont="1" applyFill="1" applyBorder="1" applyAlignment="1">
      <alignment vertical="center" wrapText="1"/>
    </xf>
    <xf numFmtId="164" fontId="5" fillId="0" borderId="43" xfId="0" applyNumberFormat="1" applyFont="1" applyFill="1" applyBorder="1" applyAlignment="1">
      <alignment horizontal="left" vertical="center" wrapText="1" indent="1"/>
    </xf>
    <xf numFmtId="164" fontId="5" fillId="0" borderId="33" xfId="0" applyNumberFormat="1" applyFont="1" applyFill="1" applyBorder="1" applyAlignment="1" applyProtection="1">
      <alignment horizontal="right" vertical="center" wrapText="1"/>
      <protection/>
    </xf>
    <xf numFmtId="164" fontId="9" fillId="0" borderId="0" xfId="0" applyNumberFormat="1" applyFont="1" applyFill="1" applyAlignment="1">
      <alignment textRotation="180" wrapText="1"/>
    </xf>
    <xf numFmtId="164" fontId="9" fillId="0" borderId="0" xfId="0" applyNumberFormat="1" applyFont="1" applyFill="1" applyAlignment="1">
      <alignment horizontal="right" vertical="center"/>
    </xf>
    <xf numFmtId="164" fontId="6" fillId="0" borderId="11" xfId="72" applyNumberFormat="1" applyFont="1" applyFill="1" applyBorder="1" applyAlignment="1" applyProtection="1">
      <alignment horizontal="right" vertical="center" wrapText="1"/>
      <protection/>
    </xf>
    <xf numFmtId="0" fontId="8" fillId="0" borderId="35" xfId="0" applyFont="1" applyBorder="1" applyAlignment="1" applyProtection="1">
      <alignment horizontal="left" wrapText="1" indent="1"/>
      <protection/>
    </xf>
    <xf numFmtId="164" fontId="8" fillId="0" borderId="31" xfId="0" applyNumberFormat="1" applyFont="1" applyFill="1" applyBorder="1" applyAlignment="1" applyProtection="1">
      <alignment vertical="center" wrapText="1"/>
      <protection/>
    </xf>
    <xf numFmtId="168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67">
      <alignment/>
      <protection/>
    </xf>
    <xf numFmtId="0" fontId="19" fillId="0" borderId="0" xfId="67" applyAlignment="1">
      <alignment horizontal="right"/>
      <protection/>
    </xf>
    <xf numFmtId="3" fontId="5" fillId="34" borderId="21" xfId="67" applyNumberFormat="1" applyFont="1" applyFill="1" applyBorder="1" applyAlignment="1">
      <alignment horizontal="center"/>
      <protection/>
    </xf>
    <xf numFmtId="0" fontId="19" fillId="35" borderId="46" xfId="67" applyFill="1" applyBorder="1">
      <alignment/>
      <protection/>
    </xf>
    <xf numFmtId="0" fontId="19" fillId="35" borderId="52" xfId="67" applyFill="1" applyBorder="1">
      <alignment/>
      <protection/>
    </xf>
    <xf numFmtId="0" fontId="5" fillId="35" borderId="50" xfId="67" applyFont="1" applyFill="1" applyBorder="1">
      <alignment/>
      <protection/>
    </xf>
    <xf numFmtId="0" fontId="19" fillId="0" borderId="21" xfId="67" applyBorder="1" applyAlignment="1">
      <alignment horizontal="right" wrapText="1"/>
      <protection/>
    </xf>
    <xf numFmtId="0" fontId="19" fillId="35" borderId="50" xfId="67" applyFill="1" applyBorder="1">
      <alignment/>
      <protection/>
    </xf>
    <xf numFmtId="3" fontId="5" fillId="34" borderId="21" xfId="67" applyNumberFormat="1" applyFont="1" applyFill="1" applyBorder="1">
      <alignment/>
      <protection/>
    </xf>
    <xf numFmtId="3" fontId="19" fillId="0" borderId="21" xfId="67" applyNumberFormat="1" applyBorder="1">
      <alignment/>
      <protection/>
    </xf>
    <xf numFmtId="3" fontId="20" fillId="34" borderId="21" xfId="67" applyNumberFormat="1" applyFont="1" applyFill="1" applyBorder="1">
      <alignment/>
      <protection/>
    </xf>
    <xf numFmtId="3" fontId="20" fillId="34" borderId="21" xfId="67" applyNumberFormat="1" applyFont="1" applyFill="1" applyBorder="1" applyAlignment="1">
      <alignment horizontal="right" vertical="center" wrapText="1"/>
      <protection/>
    </xf>
    <xf numFmtId="0" fontId="19" fillId="0" borderId="0" xfId="67" applyAlignment="1">
      <alignment wrapText="1"/>
      <protection/>
    </xf>
    <xf numFmtId="0" fontId="19" fillId="35" borderId="53" xfId="67" applyFill="1" applyBorder="1" applyAlignment="1">
      <alignment wrapText="1"/>
      <protection/>
    </xf>
    <xf numFmtId="0" fontId="19" fillId="35" borderId="54" xfId="67" applyFill="1" applyBorder="1" applyAlignment="1">
      <alignment wrapText="1"/>
      <protection/>
    </xf>
    <xf numFmtId="0" fontId="19" fillId="35" borderId="55" xfId="67" applyFill="1" applyBorder="1" applyAlignment="1">
      <alignment wrapText="1"/>
      <protection/>
    </xf>
    <xf numFmtId="0" fontId="19" fillId="35" borderId="56" xfId="67" applyFill="1" applyBorder="1">
      <alignment/>
      <protection/>
    </xf>
    <xf numFmtId="0" fontId="19" fillId="35" borderId="19" xfId="67" applyFill="1" applyBorder="1">
      <alignment/>
      <protection/>
    </xf>
    <xf numFmtId="0" fontId="19" fillId="35" borderId="57" xfId="67" applyFill="1" applyBorder="1">
      <alignment/>
      <protection/>
    </xf>
    <xf numFmtId="0" fontId="20" fillId="0" borderId="21" xfId="67" applyFont="1" applyBorder="1" applyAlignment="1">
      <alignment horizontal="center"/>
      <protection/>
    </xf>
    <xf numFmtId="3" fontId="19" fillId="36" borderId="21" xfId="67" applyNumberFormat="1" applyFill="1" applyBorder="1">
      <alignment/>
      <protection/>
    </xf>
    <xf numFmtId="0" fontId="19" fillId="0" borderId="30" xfId="67" applyBorder="1" applyAlignment="1">
      <alignment/>
      <protection/>
    </xf>
    <xf numFmtId="0" fontId="19" fillId="0" borderId="24" xfId="67" applyBorder="1" applyAlignment="1">
      <alignment/>
      <protection/>
    </xf>
    <xf numFmtId="0" fontId="19" fillId="0" borderId="28" xfId="67" applyBorder="1" applyAlignment="1">
      <alignment/>
      <protection/>
    </xf>
    <xf numFmtId="0" fontId="13" fillId="37" borderId="15" xfId="72" applyFont="1" applyFill="1" applyBorder="1" applyAlignment="1" applyProtection="1">
      <alignment horizontal="center" vertical="center" wrapText="1"/>
      <protection/>
    </xf>
    <xf numFmtId="0" fontId="13" fillId="37" borderId="16" xfId="72" applyFont="1" applyFill="1" applyBorder="1" applyAlignment="1" applyProtection="1">
      <alignment horizontal="center" vertical="center" wrapText="1"/>
      <protection/>
    </xf>
    <xf numFmtId="0" fontId="13" fillId="37" borderId="17" xfId="72" applyFont="1" applyFill="1" applyBorder="1" applyAlignment="1" applyProtection="1">
      <alignment horizontal="center" vertical="center" wrapText="1"/>
      <protection/>
    </xf>
    <xf numFmtId="164" fontId="5" fillId="37" borderId="15" xfId="0" applyNumberFormat="1" applyFont="1" applyFill="1" applyBorder="1" applyAlignment="1">
      <alignment horizontal="center" vertical="center" wrapText="1"/>
    </xf>
    <xf numFmtId="0" fontId="19" fillId="0" borderId="0" xfId="67" applyAlignment="1">
      <alignment/>
      <protection/>
    </xf>
    <xf numFmtId="3" fontId="19" fillId="0" borderId="21" xfId="67" applyNumberFormat="1" applyFill="1" applyBorder="1">
      <alignment/>
      <protection/>
    </xf>
    <xf numFmtId="0" fontId="19" fillId="0" borderId="0" xfId="0" applyFont="1" applyAlignment="1" applyProtection="1">
      <alignment horizontal="right" vertical="top"/>
      <protection locked="0"/>
    </xf>
    <xf numFmtId="164" fontId="6" fillId="0" borderId="23" xfId="72" applyNumberFormat="1" applyFont="1" applyFill="1" applyBorder="1" applyAlignment="1" applyProtection="1">
      <alignment horizontal="right" vertical="center" wrapText="1"/>
      <protection/>
    </xf>
    <xf numFmtId="164" fontId="6" fillId="0" borderId="38" xfId="72" applyNumberFormat="1" applyFont="1" applyFill="1" applyBorder="1" applyAlignment="1" applyProtection="1">
      <alignment horizontal="right" vertical="center" wrapText="1"/>
      <protection/>
    </xf>
    <xf numFmtId="0" fontId="19" fillId="0" borderId="0" xfId="71">
      <alignment/>
      <protection/>
    </xf>
    <xf numFmtId="0" fontId="19" fillId="0" borderId="54" xfId="71" applyBorder="1">
      <alignment/>
      <protection/>
    </xf>
    <xf numFmtId="0" fontId="4" fillId="0" borderId="52" xfId="71" applyFont="1" applyBorder="1" applyAlignment="1" quotePrefix="1">
      <alignment vertical="center"/>
      <protection/>
    </xf>
    <xf numFmtId="0" fontId="4" fillId="0" borderId="52" xfId="71" applyFont="1" applyBorder="1" applyAlignment="1">
      <alignment horizontal="justify" vertical="center" wrapText="1"/>
      <protection/>
    </xf>
    <xf numFmtId="0" fontId="4" fillId="0" borderId="52" xfId="71" applyFont="1" applyFill="1" applyBorder="1" applyAlignment="1">
      <alignment horizontal="justify" vertical="center" wrapText="1"/>
      <protection/>
    </xf>
    <xf numFmtId="164" fontId="6" fillId="0" borderId="23" xfId="72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5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72" applyFont="1" applyFill="1" applyAlignment="1">
      <alignment horizontal="center"/>
      <protection/>
    </xf>
    <xf numFmtId="0" fontId="13" fillId="0" borderId="0" xfId="72" applyFont="1" applyFill="1" applyAlignment="1">
      <alignment horizontal="center" wrapText="1"/>
      <protection/>
    </xf>
    <xf numFmtId="0" fontId="16" fillId="0" borderId="0" xfId="72" applyFont="1" applyFill="1" applyBorder="1" applyAlignment="1" applyProtection="1">
      <alignment horizontal="left" vertical="center" wrapText="1"/>
      <protection/>
    </xf>
    <xf numFmtId="164" fontId="5" fillId="37" borderId="36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 applyProtection="1">
      <alignment horizontal="right"/>
      <protection/>
    </xf>
    <xf numFmtId="164" fontId="4" fillId="0" borderId="59" xfId="0" applyNumberFormat="1" applyFont="1" applyFill="1" applyBorder="1" applyAlignment="1" applyProtection="1">
      <alignment vertical="center" wrapText="1"/>
      <protection locked="0"/>
    </xf>
    <xf numFmtId="164" fontId="4" fillId="0" borderId="60" xfId="0" applyNumberFormat="1" applyFont="1" applyFill="1" applyBorder="1" applyAlignment="1" applyProtection="1">
      <alignment vertical="center" wrapText="1"/>
      <protection locked="0"/>
    </xf>
    <xf numFmtId="16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1" xfId="0" applyNumberFormat="1" applyFont="1" applyFill="1" applyBorder="1" applyAlignment="1" applyProtection="1">
      <alignment vertical="center" wrapText="1"/>
      <protection/>
    </xf>
    <xf numFmtId="164" fontId="5" fillId="0" borderId="3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16" xfId="0" applyNumberFormat="1" applyFont="1" applyFill="1" applyBorder="1" applyAlignment="1" applyProtection="1">
      <alignment vertical="center" wrapText="1"/>
      <protection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9" fillId="0" borderId="11" xfId="0" applyNumberFormat="1" applyFont="1" applyFill="1" applyBorder="1" applyAlignment="1" applyProtection="1">
      <alignment vertical="center" wrapText="1"/>
      <protection/>
    </xf>
    <xf numFmtId="164" fontId="5" fillId="37" borderId="47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right" vertical="center"/>
    </xf>
    <xf numFmtId="164" fontId="13" fillId="37" borderId="16" xfId="0" applyNumberFormat="1" applyFont="1" applyFill="1" applyBorder="1" applyAlignment="1">
      <alignment horizontal="center" vertical="center" wrapText="1"/>
    </xf>
    <xf numFmtId="164" fontId="13" fillId="37" borderId="17" xfId="0" applyNumberFormat="1" applyFont="1" applyFill="1" applyBorder="1" applyAlignment="1">
      <alignment horizontal="center" vertical="center" wrapText="1"/>
    </xf>
    <xf numFmtId="49" fontId="19" fillId="0" borderId="21" xfId="72" applyNumberFormat="1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wrapText="1"/>
      <protection/>
    </xf>
    <xf numFmtId="49" fontId="4" fillId="0" borderId="56" xfId="72" applyNumberFormat="1" applyFont="1" applyFill="1" applyBorder="1" applyAlignment="1" applyProtection="1">
      <alignment horizontal="left" vertical="center" wrapText="1" indent="1"/>
      <protection/>
    </xf>
    <xf numFmtId="0" fontId="4" fillId="0" borderId="56" xfId="0" applyFont="1" applyFill="1" applyBorder="1" applyAlignment="1" applyProtection="1">
      <alignment horizontal="left" vertical="center" wrapText="1" indent="1"/>
      <protection/>
    </xf>
    <xf numFmtId="164" fontId="4" fillId="0" borderId="61" xfId="0" applyNumberFormat="1" applyFont="1" applyFill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wrapText="1"/>
      <protection/>
    </xf>
    <xf numFmtId="49" fontId="5" fillId="0" borderId="35" xfId="72" applyNumberFormat="1" applyFont="1" applyFill="1" applyBorder="1" applyAlignment="1" applyProtection="1">
      <alignment horizontal="left" vertical="center" wrapText="1" indent="1"/>
      <protection/>
    </xf>
    <xf numFmtId="0" fontId="5" fillId="0" borderId="35" xfId="0" applyFont="1" applyFill="1" applyBorder="1" applyAlignment="1" applyProtection="1">
      <alignment horizontal="left" vertical="center" wrapText="1" indent="1"/>
      <protection/>
    </xf>
    <xf numFmtId="164" fontId="5" fillId="0" borderId="3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4" fillId="0" borderId="12" xfId="72" applyFont="1" applyFill="1" applyBorder="1" applyAlignment="1" applyProtection="1">
      <alignment horizontal="left" vertical="center" wrapText="1" indent="1"/>
      <protection/>
    </xf>
    <xf numFmtId="49" fontId="5" fillId="0" borderId="24" xfId="72" applyNumberFormat="1" applyFont="1" applyFill="1" applyBorder="1" applyAlignment="1" applyProtection="1">
      <alignment horizontal="left" vertical="center" wrapText="1" indent="1"/>
      <protection/>
    </xf>
    <xf numFmtId="0" fontId="5" fillId="0" borderId="24" xfId="72" applyFont="1" applyFill="1" applyBorder="1" applyAlignment="1" applyProtection="1">
      <alignment horizontal="left" vertical="center" wrapText="1" indent="1"/>
      <protection/>
    </xf>
    <xf numFmtId="164" fontId="5" fillId="0" borderId="26" xfId="0" applyNumberFormat="1" applyFont="1" applyFill="1" applyBorder="1" applyAlignment="1" applyProtection="1">
      <alignment vertical="center" wrapText="1"/>
      <protection locked="0"/>
    </xf>
    <xf numFmtId="49" fontId="13" fillId="0" borderId="43" xfId="72" applyNumberFormat="1" applyFont="1" applyFill="1" applyBorder="1" applyAlignment="1" applyProtection="1">
      <alignment horizontal="left" vertical="center" wrapText="1" indent="1"/>
      <protection/>
    </xf>
    <xf numFmtId="0" fontId="13" fillId="0" borderId="33" xfId="72" applyFont="1" applyFill="1" applyBorder="1" applyAlignment="1" applyProtection="1">
      <alignment horizontal="left" vertical="center" wrapText="1" indent="2"/>
      <protection/>
    </xf>
    <xf numFmtId="0" fontId="7" fillId="0" borderId="24" xfId="72" applyFont="1" applyFill="1" applyBorder="1" applyAlignment="1" applyProtection="1">
      <alignment horizontal="left" vertical="center" wrapText="1" indent="2"/>
      <protection/>
    </xf>
    <xf numFmtId="0" fontId="13" fillId="0" borderId="16" xfId="72" applyFont="1" applyFill="1" applyBorder="1" applyAlignment="1" applyProtection="1">
      <alignment horizontal="left" vertical="center" wrapText="1" indent="2"/>
      <protection/>
    </xf>
    <xf numFmtId="164" fontId="13" fillId="33" borderId="44" xfId="72" applyNumberFormat="1" applyFont="1" applyFill="1" applyBorder="1" applyAlignment="1" applyProtection="1">
      <alignment horizontal="right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72" applyFont="1" applyFill="1" applyBorder="1" applyAlignment="1" applyProtection="1">
      <alignment horizontal="left" vertical="center" wrapText="1" indent="1"/>
      <protection/>
    </xf>
    <xf numFmtId="49" fontId="13" fillId="0" borderId="22" xfId="72" applyNumberFormat="1" applyFont="1" applyFill="1" applyBorder="1" applyAlignment="1" applyProtection="1">
      <alignment horizontal="left" vertical="center" wrapText="1" indent="1"/>
      <protection/>
    </xf>
    <xf numFmtId="0" fontId="13" fillId="0" borderId="30" xfId="72" applyFont="1" applyFill="1" applyBorder="1" applyAlignment="1" applyProtection="1">
      <alignment horizontal="left" vertical="center" wrapText="1" indent="2"/>
      <protection/>
    </xf>
    <xf numFmtId="164" fontId="13" fillId="0" borderId="23" xfId="72" applyNumberFormat="1" applyFont="1" applyFill="1" applyBorder="1" applyAlignment="1" applyProtection="1">
      <alignment horizontal="right" vertical="center" wrapText="1"/>
      <protection locked="0"/>
    </xf>
    <xf numFmtId="164" fontId="4" fillId="0" borderId="24" xfId="0" applyNumberFormat="1" applyFont="1" applyFill="1" applyBorder="1" applyAlignment="1" applyProtection="1">
      <alignment vertical="center" wrapText="1"/>
      <protection locked="0"/>
    </xf>
    <xf numFmtId="0" fontId="20" fillId="35" borderId="21" xfId="67" applyFont="1" applyFill="1" applyBorder="1" applyAlignment="1">
      <alignment horizontal="center" vertical="center" wrapText="1"/>
      <protection/>
    </xf>
    <xf numFmtId="0" fontId="20" fillId="35" borderId="46" xfId="67" applyFont="1" applyFill="1" applyBorder="1" applyAlignment="1">
      <alignment horizontal="center" vertical="center" wrapText="1"/>
      <protection/>
    </xf>
    <xf numFmtId="164" fontId="4" fillId="0" borderId="23" xfId="72" applyNumberFormat="1" applyFont="1" applyFill="1" applyBorder="1" applyAlignment="1" applyProtection="1">
      <alignment vertical="center" wrapText="1"/>
      <protection locked="0"/>
    </xf>
    <xf numFmtId="164" fontId="14" fillId="0" borderId="39" xfId="72" applyNumberFormat="1" applyFont="1" applyFill="1" applyBorder="1" applyAlignment="1" applyProtection="1">
      <alignment horizontal="left" vertical="center"/>
      <protection/>
    </xf>
    <xf numFmtId="0" fontId="13" fillId="0" borderId="0" xfId="72" applyFont="1" applyFill="1" applyAlignment="1">
      <alignment horizontal="center" wrapText="1"/>
      <protection/>
    </xf>
    <xf numFmtId="0" fontId="16" fillId="0" borderId="0" xfId="72" applyFont="1" applyFill="1" applyBorder="1" applyAlignment="1" applyProtection="1">
      <alignment horizontal="left" vertical="center" wrapText="1"/>
      <protection/>
    </xf>
    <xf numFmtId="164" fontId="13" fillId="0" borderId="0" xfId="72" applyNumberFormat="1" applyFont="1" applyFill="1" applyBorder="1" applyAlignment="1" applyProtection="1">
      <alignment horizontal="center" vertical="center"/>
      <protection/>
    </xf>
    <xf numFmtId="0" fontId="16" fillId="0" borderId="62" xfId="72" applyFont="1" applyFill="1" applyBorder="1" applyAlignment="1" applyProtection="1">
      <alignment horizontal="left" vertical="center" wrapText="1"/>
      <protection/>
    </xf>
    <xf numFmtId="0" fontId="13" fillId="0" borderId="0" xfId="72" applyFont="1" applyFill="1" applyAlignment="1">
      <alignment horizontal="center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textRotation="180" wrapText="1"/>
    </xf>
    <xf numFmtId="164" fontId="5" fillId="37" borderId="63" xfId="0" applyNumberFormat="1" applyFont="1" applyFill="1" applyBorder="1" applyAlignment="1">
      <alignment horizontal="center" vertical="center" wrapText="1"/>
    </xf>
    <xf numFmtId="164" fontId="5" fillId="37" borderId="64" xfId="0" applyNumberFormat="1" applyFont="1" applyFill="1" applyBorder="1" applyAlignment="1">
      <alignment horizontal="center" vertical="center" wrapText="1"/>
    </xf>
    <xf numFmtId="164" fontId="5" fillId="37" borderId="14" xfId="0" applyNumberFormat="1" applyFont="1" applyFill="1" applyBorder="1" applyAlignment="1">
      <alignment horizontal="center" vertical="center" wrapText="1"/>
    </xf>
    <xf numFmtId="164" fontId="5" fillId="37" borderId="31" xfId="0" applyNumberFormat="1" applyFont="1" applyFill="1" applyBorder="1" applyAlignment="1">
      <alignment horizontal="center" vertical="center" wrapText="1"/>
    </xf>
    <xf numFmtId="164" fontId="5" fillId="37" borderId="65" xfId="0" applyNumberFormat="1" applyFont="1" applyFill="1" applyBorder="1" applyAlignment="1">
      <alignment horizontal="center" vertical="center" wrapText="1"/>
    </xf>
    <xf numFmtId="164" fontId="5" fillId="37" borderId="66" xfId="0" applyNumberFormat="1" applyFont="1" applyFill="1" applyBorder="1" applyAlignment="1">
      <alignment horizontal="center" vertical="center" wrapText="1"/>
    </xf>
    <xf numFmtId="0" fontId="19" fillId="0" borderId="21" xfId="67" applyFont="1" applyBorder="1" applyAlignment="1">
      <alignment horizontal="left" wrapText="1"/>
      <protection/>
    </xf>
    <xf numFmtId="0" fontId="19" fillId="0" borderId="21" xfId="67" applyBorder="1" applyAlignment="1">
      <alignment horizontal="center"/>
      <protection/>
    </xf>
    <xf numFmtId="0" fontId="20" fillId="0" borderId="21" xfId="67" applyFont="1" applyBorder="1" applyAlignment="1">
      <alignment horizontal="center"/>
      <protection/>
    </xf>
    <xf numFmtId="0" fontId="5" fillId="35" borderId="57" xfId="67" applyFont="1" applyFill="1" applyBorder="1" applyAlignment="1">
      <alignment horizontal="center" vertical="center" wrapText="1"/>
      <protection/>
    </xf>
    <xf numFmtId="0" fontId="5" fillId="35" borderId="19" xfId="67" applyFont="1" applyFill="1" applyBorder="1" applyAlignment="1">
      <alignment horizontal="center" vertical="center" wrapText="1"/>
      <protection/>
    </xf>
    <xf numFmtId="0" fontId="5" fillId="35" borderId="56" xfId="67" applyFont="1" applyFill="1" applyBorder="1" applyAlignment="1">
      <alignment horizontal="center" vertical="center" wrapText="1"/>
      <protection/>
    </xf>
    <xf numFmtId="0" fontId="5" fillId="35" borderId="67" xfId="67" applyFont="1" applyFill="1" applyBorder="1" applyAlignment="1">
      <alignment horizontal="center" vertical="center" wrapText="1"/>
      <protection/>
    </xf>
    <xf numFmtId="0" fontId="5" fillId="35" borderId="0" xfId="67" applyFont="1" applyFill="1" applyBorder="1" applyAlignment="1">
      <alignment horizontal="center" vertical="center" wrapText="1"/>
      <protection/>
    </xf>
    <xf numFmtId="0" fontId="5" fillId="35" borderId="68" xfId="67" applyFont="1" applyFill="1" applyBorder="1" applyAlignment="1">
      <alignment horizontal="center" vertical="center" wrapText="1"/>
      <protection/>
    </xf>
    <xf numFmtId="0" fontId="5" fillId="35" borderId="55" xfId="67" applyFont="1" applyFill="1" applyBorder="1" applyAlignment="1">
      <alignment horizontal="center" vertical="center" wrapText="1"/>
      <protection/>
    </xf>
    <xf numFmtId="0" fontId="5" fillId="35" borderId="54" xfId="67" applyFont="1" applyFill="1" applyBorder="1" applyAlignment="1">
      <alignment horizontal="center" vertical="center" wrapText="1"/>
      <protection/>
    </xf>
    <xf numFmtId="0" fontId="5" fillId="35" borderId="53" xfId="67" applyFont="1" applyFill="1" applyBorder="1" applyAlignment="1">
      <alignment horizontal="center" vertical="center" wrapText="1"/>
      <protection/>
    </xf>
    <xf numFmtId="0" fontId="20" fillId="35" borderId="21" xfId="67" applyFont="1" applyFill="1" applyBorder="1" applyAlignment="1">
      <alignment horizontal="center" vertical="center" wrapText="1"/>
      <protection/>
    </xf>
    <xf numFmtId="0" fontId="19" fillId="0" borderId="21" xfId="67" applyBorder="1" applyAlignment="1">
      <alignment horizontal="left" wrapText="1"/>
      <protection/>
    </xf>
    <xf numFmtId="0" fontId="20" fillId="35" borderId="21" xfId="67" applyFont="1" applyFill="1" applyBorder="1" applyAlignment="1">
      <alignment horizontal="center" vertical="center"/>
      <protection/>
    </xf>
    <xf numFmtId="0" fontId="20" fillId="37" borderId="21" xfId="67" applyFont="1" applyFill="1" applyBorder="1" applyAlignment="1">
      <alignment horizontal="center" wrapText="1"/>
      <protection/>
    </xf>
    <xf numFmtId="0" fontId="20" fillId="37" borderId="50" xfId="67" applyFont="1" applyFill="1" applyBorder="1" applyAlignment="1">
      <alignment horizontal="center" wrapText="1"/>
      <protection/>
    </xf>
    <xf numFmtId="0" fontId="20" fillId="37" borderId="52" xfId="67" applyFont="1" applyFill="1" applyBorder="1" applyAlignment="1">
      <alignment horizontal="center" wrapText="1"/>
      <protection/>
    </xf>
    <xf numFmtId="0" fontId="20" fillId="37" borderId="46" xfId="67" applyFont="1" applyFill="1" applyBorder="1" applyAlignment="1">
      <alignment horizontal="center" wrapText="1"/>
      <protection/>
    </xf>
    <xf numFmtId="0" fontId="19" fillId="0" borderId="21" xfId="67" applyFill="1" applyBorder="1" applyAlignment="1">
      <alignment horizontal="left" wrapText="1"/>
      <protection/>
    </xf>
    <xf numFmtId="0" fontId="19" fillId="0" borderId="50" xfId="67" applyFill="1" applyBorder="1" applyAlignment="1">
      <alignment horizontal="left" wrapText="1"/>
      <protection/>
    </xf>
    <xf numFmtId="0" fontId="19" fillId="0" borderId="52" xfId="67" applyFill="1" applyBorder="1" applyAlignment="1">
      <alignment horizontal="left" wrapText="1"/>
      <protection/>
    </xf>
    <xf numFmtId="0" fontId="19" fillId="0" borderId="46" xfId="67" applyFill="1" applyBorder="1" applyAlignment="1">
      <alignment horizontal="left" wrapText="1"/>
      <protection/>
    </xf>
    <xf numFmtId="0" fontId="19" fillId="0" borderId="21" xfId="67" applyFont="1" applyFill="1" applyBorder="1" applyAlignment="1">
      <alignment horizontal="left" wrapText="1"/>
      <protection/>
    </xf>
    <xf numFmtId="0" fontId="19" fillId="0" borderId="50" xfId="67" applyBorder="1" applyAlignment="1">
      <alignment horizontal="left" wrapText="1"/>
      <protection/>
    </xf>
    <xf numFmtId="0" fontId="19" fillId="0" borderId="52" xfId="67" applyBorder="1" applyAlignment="1">
      <alignment horizontal="left" wrapText="1"/>
      <protection/>
    </xf>
    <xf numFmtId="0" fontId="19" fillId="0" borderId="46" xfId="67" applyBorder="1" applyAlignment="1">
      <alignment horizontal="left" wrapText="1"/>
      <protection/>
    </xf>
    <xf numFmtId="0" fontId="5" fillId="35" borderId="50" xfId="67" applyFont="1" applyFill="1" applyBorder="1" applyAlignment="1">
      <alignment horizontal="left"/>
      <protection/>
    </xf>
    <xf numFmtId="0" fontId="5" fillId="35" borderId="52" xfId="67" applyFont="1" applyFill="1" applyBorder="1" applyAlignment="1">
      <alignment horizontal="left"/>
      <protection/>
    </xf>
    <xf numFmtId="0" fontId="5" fillId="35" borderId="46" xfId="67" applyFont="1" applyFill="1" applyBorder="1" applyAlignment="1">
      <alignment horizontal="left"/>
      <protection/>
    </xf>
    <xf numFmtId="0" fontId="19" fillId="0" borderId="0" xfId="67" applyAlignment="1">
      <alignment horizontal="right"/>
      <protection/>
    </xf>
    <xf numFmtId="0" fontId="5" fillId="35" borderId="50" xfId="67" applyFont="1" applyFill="1" applyBorder="1" applyAlignment="1">
      <alignment horizontal="center" wrapText="1"/>
      <protection/>
    </xf>
    <xf numFmtId="0" fontId="5" fillId="35" borderId="52" xfId="67" applyFont="1" applyFill="1" applyBorder="1" applyAlignment="1">
      <alignment horizontal="center" wrapText="1"/>
      <protection/>
    </xf>
    <xf numFmtId="0" fontId="5" fillId="35" borderId="46" xfId="67" applyFont="1" applyFill="1" applyBorder="1" applyAlignment="1">
      <alignment horizontal="center" wrapText="1"/>
      <protection/>
    </xf>
    <xf numFmtId="0" fontId="20" fillId="35" borderId="50" xfId="67" applyFont="1" applyFill="1" applyBorder="1" applyAlignment="1">
      <alignment horizontal="center" vertical="center" wrapText="1"/>
      <protection/>
    </xf>
    <xf numFmtId="0" fontId="20" fillId="35" borderId="52" xfId="67" applyFont="1" applyFill="1" applyBorder="1" applyAlignment="1">
      <alignment horizontal="center" vertical="center" wrapText="1"/>
      <protection/>
    </xf>
    <xf numFmtId="0" fontId="20" fillId="35" borderId="46" xfId="67" applyFont="1" applyFill="1" applyBorder="1" applyAlignment="1">
      <alignment horizontal="center" vertical="center" wrapText="1"/>
      <protection/>
    </xf>
    <xf numFmtId="0" fontId="19" fillId="0" borderId="50" xfId="67" applyFont="1" applyBorder="1" applyAlignment="1">
      <alignment horizontal="left" wrapText="1"/>
      <protection/>
    </xf>
    <xf numFmtId="0" fontId="19" fillId="0" borderId="52" xfId="67" applyFont="1" applyBorder="1" applyAlignment="1">
      <alignment horizontal="left" wrapText="1"/>
      <protection/>
    </xf>
    <xf numFmtId="0" fontId="19" fillId="0" borderId="46" xfId="67" applyFont="1" applyBorder="1" applyAlignment="1">
      <alignment horizontal="left" wrapText="1"/>
      <protection/>
    </xf>
    <xf numFmtId="0" fontId="19" fillId="0" borderId="52" xfId="66" applyBorder="1" applyAlignment="1">
      <alignment horizontal="left" wrapText="1"/>
      <protection/>
    </xf>
    <xf numFmtId="0" fontId="19" fillId="0" borderId="46" xfId="66" applyBorder="1" applyAlignment="1">
      <alignment horizontal="left" wrapText="1"/>
      <protection/>
    </xf>
    <xf numFmtId="0" fontId="19" fillId="0" borderId="50" xfId="67" applyBorder="1" applyAlignment="1">
      <alignment horizontal="left"/>
      <protection/>
    </xf>
    <xf numFmtId="0" fontId="19" fillId="0" borderId="52" xfId="67" applyBorder="1" applyAlignment="1">
      <alignment horizontal="left"/>
      <protection/>
    </xf>
    <xf numFmtId="0" fontId="19" fillId="0" borderId="46" xfId="67" applyBorder="1" applyAlignment="1">
      <alignment horizontal="left"/>
      <protection/>
    </xf>
    <xf numFmtId="3" fontId="5" fillId="34" borderId="21" xfId="67" applyNumberFormat="1" applyFont="1" applyFill="1" applyBorder="1" applyAlignment="1">
      <alignment horizontal="center"/>
      <protection/>
    </xf>
    <xf numFmtId="3" fontId="5" fillId="34" borderId="50" xfId="67" applyNumberFormat="1" applyFont="1" applyFill="1" applyBorder="1" applyAlignment="1">
      <alignment horizontal="center"/>
      <protection/>
    </xf>
    <xf numFmtId="3" fontId="5" fillId="34" borderId="52" xfId="67" applyNumberFormat="1" applyFont="1" applyFill="1" applyBorder="1" applyAlignment="1">
      <alignment horizontal="center"/>
      <protection/>
    </xf>
    <xf numFmtId="3" fontId="5" fillId="34" borderId="46" xfId="67" applyNumberFormat="1" applyFont="1" applyFill="1" applyBorder="1" applyAlignment="1">
      <alignment horizontal="center"/>
      <protection/>
    </xf>
    <xf numFmtId="0" fontId="5" fillId="0" borderId="69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Fill="1" applyBorder="1" applyAlignment="1" applyProtection="1">
      <alignment horizontal="center" vertical="center" wrapText="1"/>
      <protection/>
    </xf>
    <xf numFmtId="0" fontId="5" fillId="0" borderId="71" xfId="0" applyFont="1" applyFill="1" applyBorder="1" applyAlignment="1" applyProtection="1">
      <alignment horizontal="center" vertical="center" wrapText="1"/>
      <protection/>
    </xf>
    <xf numFmtId="0" fontId="5" fillId="0" borderId="7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6 2" xfId="47"/>
    <cellStyle name="Ezres 7" xfId="48"/>
    <cellStyle name="Figyelmeztetés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Followed Hyperlink" xfId="62"/>
    <cellStyle name="Magyarázó szöveg" xfId="63"/>
    <cellStyle name="Már látott hiperhivatkozás" xfId="64"/>
    <cellStyle name="Normál 2" xfId="65"/>
    <cellStyle name="Normál 2 2" xfId="66"/>
    <cellStyle name="Normál 3" xfId="67"/>
    <cellStyle name="Normál 4" xfId="68"/>
    <cellStyle name="Normál 5" xfId="69"/>
    <cellStyle name="Normál 6" xfId="70"/>
    <cellStyle name="Normál 7" xfId="71"/>
    <cellStyle name="Normál_KVRENMUNKA" xfId="72"/>
    <cellStyle name="Összesen" xfId="73"/>
    <cellStyle name="Currency" xfId="74"/>
    <cellStyle name="Currency [0]" xfId="75"/>
    <cellStyle name="Pénznem 2" xfId="76"/>
    <cellStyle name="Rossz" xfId="77"/>
    <cellStyle name="Semleges" xfId="78"/>
    <cellStyle name="Számítás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6384" width="9.375" style="246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Word.Document.12" shapeId="18964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23.125" style="246" customWidth="1"/>
    <col min="2" max="2" width="94.875" style="246" customWidth="1"/>
    <col min="3" max="16384" width="9.375" style="246" customWidth="1"/>
  </cols>
  <sheetData>
    <row r="2" spans="1:2" ht="12.75">
      <c r="A2" s="247"/>
      <c r="B2" s="247"/>
    </row>
    <row r="3" spans="1:2" ht="33" customHeight="1">
      <c r="A3" s="248" t="s">
        <v>433</v>
      </c>
      <c r="B3" s="249" t="s">
        <v>446</v>
      </c>
    </row>
    <row r="4" spans="1:2" ht="33" customHeight="1">
      <c r="A4" s="248" t="s">
        <v>440</v>
      </c>
      <c r="B4" s="249" t="s">
        <v>449</v>
      </c>
    </row>
    <row r="5" spans="1:2" ht="33" customHeight="1">
      <c r="A5" s="248" t="s">
        <v>434</v>
      </c>
      <c r="B5" s="249" t="s">
        <v>448</v>
      </c>
    </row>
    <row r="6" spans="1:2" ht="33" customHeight="1">
      <c r="A6" s="248" t="s">
        <v>436</v>
      </c>
      <c r="B6" s="250" t="s">
        <v>447</v>
      </c>
    </row>
    <row r="7" spans="1:2" ht="33" customHeight="1">
      <c r="A7" s="248" t="s">
        <v>437</v>
      </c>
      <c r="B7" s="249" t="s">
        <v>450</v>
      </c>
    </row>
    <row r="8" spans="1:2" ht="33" customHeight="1">
      <c r="A8" s="248" t="s">
        <v>438</v>
      </c>
      <c r="B8" s="249" t="s">
        <v>451</v>
      </c>
    </row>
    <row r="9" spans="1:2" ht="33" customHeight="1">
      <c r="A9" s="248" t="s">
        <v>435</v>
      </c>
      <c r="B9" s="249" t="s">
        <v>452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&amp;C&amp;"Arial,Félkövér"&amp;14TARTALOMJEGYZÉK</oddHead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9"/>
  <sheetViews>
    <sheetView view="pageBreakPreview" zoomScale="130" zoomScaleNormal="120" zoomScaleSheetLayoutView="130" workbookViewId="0" topLeftCell="A1">
      <selection activeCell="F18" sqref="F18"/>
    </sheetView>
  </sheetViews>
  <sheetFormatPr defaultColWidth="9.00390625" defaultRowHeight="12.75"/>
  <cols>
    <col min="1" max="1" width="10.125" style="69" customWidth="1"/>
    <col min="2" max="2" width="91.625" style="69" customWidth="1"/>
    <col min="3" max="4" width="21.625" style="69" customWidth="1"/>
    <col min="5" max="5" width="9.00390625" style="69" customWidth="1"/>
    <col min="6" max="16384" width="9.375" style="69" customWidth="1"/>
  </cols>
  <sheetData>
    <row r="1" spans="1:4" ht="15.75" customHeight="1">
      <c r="A1" s="68" t="s">
        <v>0</v>
      </c>
      <c r="B1" s="68"/>
      <c r="C1" s="68"/>
      <c r="D1" s="68"/>
    </row>
    <row r="2" spans="1:4" ht="15.75" customHeight="1" thickBot="1">
      <c r="A2" s="302"/>
      <c r="B2" s="302"/>
      <c r="C2" s="70"/>
      <c r="D2" s="258" t="s">
        <v>387</v>
      </c>
    </row>
    <row r="3" spans="1:4" ht="15" customHeight="1" thickBot="1">
      <c r="A3" s="71" t="s">
        <v>341</v>
      </c>
      <c r="B3" s="72" t="s">
        <v>342</v>
      </c>
      <c r="C3" s="73" t="s">
        <v>343</v>
      </c>
      <c r="D3" s="73" t="s">
        <v>344</v>
      </c>
    </row>
    <row r="4" spans="1:4" ht="45" customHeight="1" thickBot="1">
      <c r="A4" s="237" t="s">
        <v>55</v>
      </c>
      <c r="B4" s="238" t="s">
        <v>2</v>
      </c>
      <c r="C4" s="239" t="s">
        <v>441</v>
      </c>
      <c r="D4" s="239" t="s">
        <v>442</v>
      </c>
    </row>
    <row r="5" spans="1:4" ht="15.75" customHeight="1" thickBot="1">
      <c r="A5" s="74" t="s">
        <v>3</v>
      </c>
      <c r="B5" s="75" t="s">
        <v>439</v>
      </c>
      <c r="C5" s="76">
        <f>+C6+C13</f>
        <v>2438210</v>
      </c>
      <c r="D5" s="76">
        <f>SUM(D6,D13)</f>
        <v>2577009</v>
      </c>
    </row>
    <row r="6" spans="1:4" ht="15.75" customHeight="1" thickBot="1">
      <c r="A6" s="77" t="s">
        <v>4</v>
      </c>
      <c r="B6" s="78" t="s">
        <v>316</v>
      </c>
      <c r="C6" s="79">
        <f>SUM(C7:C12)</f>
        <v>1808915</v>
      </c>
      <c r="D6" s="79">
        <f>SUM(D7:D12)</f>
        <v>1880475</v>
      </c>
    </row>
    <row r="7" spans="1:4" ht="15.75" customHeight="1">
      <c r="A7" s="80" t="s">
        <v>88</v>
      </c>
      <c r="B7" s="81" t="s">
        <v>42</v>
      </c>
      <c r="C7" s="82">
        <v>1743000</v>
      </c>
      <c r="D7" s="82">
        <v>1743000</v>
      </c>
    </row>
    <row r="8" spans="1:4" ht="15.75" customHeight="1">
      <c r="A8" s="80" t="s">
        <v>89</v>
      </c>
      <c r="B8" s="81" t="s">
        <v>57</v>
      </c>
      <c r="C8" s="82"/>
      <c r="D8" s="82"/>
    </row>
    <row r="9" spans="1:4" ht="15.75" customHeight="1">
      <c r="A9" s="80" t="s">
        <v>90</v>
      </c>
      <c r="B9" s="81" t="s">
        <v>43</v>
      </c>
      <c r="C9" s="82">
        <v>60415</v>
      </c>
      <c r="D9" s="82">
        <v>60415</v>
      </c>
    </row>
    <row r="10" spans="1:4" ht="15.75" customHeight="1">
      <c r="A10" s="80" t="s">
        <v>91</v>
      </c>
      <c r="B10" s="81" t="s">
        <v>134</v>
      </c>
      <c r="C10" s="82">
        <v>5500</v>
      </c>
      <c r="D10" s="82">
        <v>4000</v>
      </c>
    </row>
    <row r="11" spans="1:4" ht="15.75" customHeight="1">
      <c r="A11" s="80" t="s">
        <v>92</v>
      </c>
      <c r="B11" s="81" t="s">
        <v>352</v>
      </c>
      <c r="C11" s="82"/>
      <c r="D11" s="82">
        <v>1777</v>
      </c>
    </row>
    <row r="12" spans="1:4" ht="15.75" customHeight="1" thickBot="1">
      <c r="A12" s="80" t="s">
        <v>99</v>
      </c>
      <c r="B12" s="81" t="s">
        <v>478</v>
      </c>
      <c r="C12" s="82"/>
      <c r="D12" s="82">
        <v>71283</v>
      </c>
    </row>
    <row r="13" spans="1:4" ht="15.75" customHeight="1" thickBot="1">
      <c r="A13" s="77" t="s">
        <v>5</v>
      </c>
      <c r="B13" s="78" t="s">
        <v>135</v>
      </c>
      <c r="C13" s="83">
        <f>SUM(C14:C21)</f>
        <v>629295</v>
      </c>
      <c r="D13" s="83">
        <f>SUM(D14:D21)</f>
        <v>696534</v>
      </c>
    </row>
    <row r="14" spans="1:4" ht="15.75" customHeight="1">
      <c r="A14" s="84" t="s">
        <v>60</v>
      </c>
      <c r="B14" s="85" t="s">
        <v>140</v>
      </c>
      <c r="C14" s="86">
        <v>700</v>
      </c>
      <c r="D14" s="86">
        <v>796</v>
      </c>
    </row>
    <row r="15" spans="1:4" ht="15.75" customHeight="1">
      <c r="A15" s="80" t="s">
        <v>61</v>
      </c>
      <c r="B15" s="81" t="s">
        <v>141</v>
      </c>
      <c r="C15" s="82">
        <v>242489</v>
      </c>
      <c r="D15" s="82">
        <v>258486</v>
      </c>
    </row>
    <row r="16" spans="1:4" ht="15.75" customHeight="1">
      <c r="A16" s="80" t="s">
        <v>62</v>
      </c>
      <c r="B16" s="81" t="s">
        <v>142</v>
      </c>
      <c r="C16" s="82">
        <v>99576</v>
      </c>
      <c r="D16" s="82">
        <v>13083</v>
      </c>
    </row>
    <row r="17" spans="1:4" ht="15.75" customHeight="1">
      <c r="A17" s="80" t="s">
        <v>63</v>
      </c>
      <c r="B17" s="81" t="s">
        <v>143</v>
      </c>
      <c r="C17" s="82">
        <v>80356</v>
      </c>
      <c r="D17" s="82">
        <v>70892</v>
      </c>
    </row>
    <row r="18" spans="1:4" ht="15.75" customHeight="1">
      <c r="A18" s="87" t="s">
        <v>136</v>
      </c>
      <c r="B18" s="88" t="s">
        <v>144</v>
      </c>
      <c r="C18" s="89">
        <v>11183</v>
      </c>
      <c r="D18" s="89">
        <v>9628</v>
      </c>
    </row>
    <row r="19" spans="1:4" ht="15.75" customHeight="1">
      <c r="A19" s="80" t="s">
        <v>137</v>
      </c>
      <c r="B19" s="81" t="s">
        <v>145</v>
      </c>
      <c r="C19" s="82">
        <v>189031</v>
      </c>
      <c r="D19" s="82">
        <v>330128</v>
      </c>
    </row>
    <row r="20" spans="1:4" ht="15.75" customHeight="1">
      <c r="A20" s="80" t="s">
        <v>138</v>
      </c>
      <c r="B20" s="81" t="s">
        <v>146</v>
      </c>
      <c r="C20" s="82">
        <v>5000</v>
      </c>
      <c r="D20" s="82">
        <v>13461</v>
      </c>
    </row>
    <row r="21" spans="1:7" ht="15.75" customHeight="1" thickBot="1">
      <c r="A21" s="90" t="s">
        <v>139</v>
      </c>
      <c r="B21" s="91" t="s">
        <v>147</v>
      </c>
      <c r="C21" s="92">
        <v>960</v>
      </c>
      <c r="D21" s="92">
        <v>60</v>
      </c>
      <c r="G21" s="69" t="s">
        <v>357</v>
      </c>
    </row>
    <row r="22" spans="1:4" ht="15.75" customHeight="1" thickBot="1">
      <c r="A22" s="77" t="s">
        <v>148</v>
      </c>
      <c r="B22" s="78" t="s">
        <v>150</v>
      </c>
      <c r="C22" s="93">
        <v>17800</v>
      </c>
      <c r="D22" s="93">
        <v>10347</v>
      </c>
    </row>
    <row r="23" spans="1:4" ht="15.75" customHeight="1" thickBot="1">
      <c r="A23" s="77" t="s">
        <v>7</v>
      </c>
      <c r="B23" s="78" t="s">
        <v>317</v>
      </c>
      <c r="C23" s="83">
        <f>SUM(C24:C31)</f>
        <v>628114</v>
      </c>
      <c r="D23" s="83">
        <f>SUM(D24:D31)</f>
        <v>653246</v>
      </c>
    </row>
    <row r="24" spans="1:4" ht="15.75" customHeight="1">
      <c r="A24" s="94" t="s">
        <v>66</v>
      </c>
      <c r="B24" s="95" t="s">
        <v>156</v>
      </c>
      <c r="C24" s="96">
        <v>484507</v>
      </c>
      <c r="D24" s="96">
        <v>483960</v>
      </c>
    </row>
    <row r="25" spans="1:4" ht="15.75" customHeight="1">
      <c r="A25" s="80" t="s">
        <v>67</v>
      </c>
      <c r="B25" s="81" t="s">
        <v>157</v>
      </c>
      <c r="C25" s="82">
        <v>143607</v>
      </c>
      <c r="D25" s="82">
        <v>115224</v>
      </c>
    </row>
    <row r="26" spans="1:4" ht="15.75" customHeight="1">
      <c r="A26" s="80" t="s">
        <v>68</v>
      </c>
      <c r="B26" s="81" t="s">
        <v>158</v>
      </c>
      <c r="C26" s="82"/>
      <c r="D26" s="82">
        <v>12843</v>
      </c>
    </row>
    <row r="27" spans="1:4" ht="15.75" customHeight="1">
      <c r="A27" s="97" t="s">
        <v>151</v>
      </c>
      <c r="B27" s="81" t="s">
        <v>71</v>
      </c>
      <c r="C27" s="98"/>
      <c r="D27" s="98"/>
    </row>
    <row r="28" spans="1:4" ht="15.75" customHeight="1">
      <c r="A28" s="97" t="s">
        <v>152</v>
      </c>
      <c r="B28" s="81" t="s">
        <v>159</v>
      </c>
      <c r="C28" s="98"/>
      <c r="D28" s="98"/>
    </row>
    <row r="29" spans="1:4" ht="15.75" customHeight="1">
      <c r="A29" s="80" t="s">
        <v>153</v>
      </c>
      <c r="B29" s="81" t="s">
        <v>160</v>
      </c>
      <c r="C29" s="82"/>
      <c r="D29" s="82"/>
    </row>
    <row r="30" spans="1:4" ht="15.75" customHeight="1">
      <c r="A30" s="80" t="s">
        <v>154</v>
      </c>
      <c r="B30" s="81" t="s">
        <v>161</v>
      </c>
      <c r="C30" s="82"/>
      <c r="D30" s="82"/>
    </row>
    <row r="31" spans="1:4" ht="15.75" customHeight="1">
      <c r="A31" s="80" t="s">
        <v>155</v>
      </c>
      <c r="B31" s="81" t="s">
        <v>162</v>
      </c>
      <c r="C31" s="82"/>
      <c r="D31" s="82">
        <v>41219</v>
      </c>
    </row>
    <row r="32" spans="1:4" ht="15.75" customHeight="1" thickBot="1">
      <c r="A32" s="80" t="s">
        <v>475</v>
      </c>
      <c r="B32" s="81" t="s">
        <v>465</v>
      </c>
      <c r="C32" s="82"/>
      <c r="D32" s="82"/>
    </row>
    <row r="33" spans="1:4" ht="15.75" customHeight="1" thickBot="1">
      <c r="A33" s="77" t="s">
        <v>8</v>
      </c>
      <c r="B33" s="78" t="s">
        <v>318</v>
      </c>
      <c r="C33" s="83">
        <f>+C34+C40</f>
        <v>1629965</v>
      </c>
      <c r="D33" s="83">
        <f>+D34+D40</f>
        <v>974529</v>
      </c>
    </row>
    <row r="34" spans="1:4" ht="15.75" customHeight="1">
      <c r="A34" s="94" t="s">
        <v>69</v>
      </c>
      <c r="B34" s="99" t="s">
        <v>165</v>
      </c>
      <c r="C34" s="245">
        <f>SUM(C35:C39)</f>
        <v>1095074</v>
      </c>
      <c r="D34" s="245">
        <f>SUM(D35:D39)</f>
        <v>438928</v>
      </c>
    </row>
    <row r="35" spans="1:4" ht="15.75" customHeight="1">
      <c r="A35" s="80" t="s">
        <v>72</v>
      </c>
      <c r="B35" s="100" t="s">
        <v>166</v>
      </c>
      <c r="C35" s="82">
        <v>963762</v>
      </c>
      <c r="D35" s="82">
        <v>310259</v>
      </c>
    </row>
    <row r="36" spans="1:4" ht="15.75" customHeight="1">
      <c r="A36" s="80" t="s">
        <v>73</v>
      </c>
      <c r="B36" s="100" t="s">
        <v>167</v>
      </c>
      <c r="C36" s="82">
        <v>4754</v>
      </c>
      <c r="D36" s="82">
        <v>9989</v>
      </c>
    </row>
    <row r="37" spans="1:4" ht="15.75" customHeight="1">
      <c r="A37" s="80" t="s">
        <v>74</v>
      </c>
      <c r="B37" s="100" t="s">
        <v>168</v>
      </c>
      <c r="C37" s="82">
        <v>59033</v>
      </c>
      <c r="D37" s="82">
        <v>43445</v>
      </c>
    </row>
    <row r="38" spans="1:4" ht="15.75" customHeight="1">
      <c r="A38" s="80" t="s">
        <v>75</v>
      </c>
      <c r="B38" s="100" t="s">
        <v>45</v>
      </c>
      <c r="C38" s="82">
        <v>25023</v>
      </c>
      <c r="D38" s="82">
        <v>27953</v>
      </c>
    </row>
    <row r="39" spans="1:4" ht="15.75" customHeight="1">
      <c r="A39" s="80" t="s">
        <v>163</v>
      </c>
      <c r="B39" s="100" t="s">
        <v>169</v>
      </c>
      <c r="C39" s="82">
        <v>42502</v>
      </c>
      <c r="D39" s="82">
        <v>47282</v>
      </c>
    </row>
    <row r="40" spans="1:4" ht="15.75" customHeight="1">
      <c r="A40" s="80" t="s">
        <v>70</v>
      </c>
      <c r="B40" s="99" t="s">
        <v>170</v>
      </c>
      <c r="C40" s="244">
        <f>SUM(C41:C45)</f>
        <v>534891</v>
      </c>
      <c r="D40" s="244">
        <f>SUM(D41:D45)</f>
        <v>535601</v>
      </c>
    </row>
    <row r="41" spans="1:4" ht="15.75" customHeight="1">
      <c r="A41" s="80" t="s">
        <v>78</v>
      </c>
      <c r="B41" s="100" t="s">
        <v>166</v>
      </c>
      <c r="C41" s="82"/>
      <c r="D41" s="82"/>
    </row>
    <row r="42" spans="1:4" ht="15.75" customHeight="1">
      <c r="A42" s="80" t="s">
        <v>79</v>
      </c>
      <c r="B42" s="100" t="s">
        <v>167</v>
      </c>
      <c r="C42" s="82"/>
      <c r="D42" s="82"/>
    </row>
    <row r="43" spans="1:4" ht="15.75" customHeight="1">
      <c r="A43" s="80" t="s">
        <v>80</v>
      </c>
      <c r="B43" s="100" t="s">
        <v>168</v>
      </c>
      <c r="C43" s="82"/>
      <c r="D43" s="82"/>
    </row>
    <row r="44" spans="1:4" ht="15.75" customHeight="1">
      <c r="A44" s="80" t="s">
        <v>81</v>
      </c>
      <c r="B44" s="100" t="s">
        <v>45</v>
      </c>
      <c r="C44" s="82">
        <v>534891</v>
      </c>
      <c r="D44" s="82">
        <v>535601</v>
      </c>
    </row>
    <row r="45" spans="1:4" ht="15.75" customHeight="1" thickBot="1">
      <c r="A45" s="97" t="s">
        <v>164</v>
      </c>
      <c r="B45" s="101" t="s">
        <v>295</v>
      </c>
      <c r="C45" s="98"/>
      <c r="D45" s="98"/>
    </row>
    <row r="46" spans="1:4" ht="15.75" customHeight="1" thickBot="1">
      <c r="A46" s="77" t="s">
        <v>171</v>
      </c>
      <c r="B46" s="78" t="s">
        <v>319</v>
      </c>
      <c r="C46" s="83">
        <f>SUM(C47:C49)</f>
        <v>380</v>
      </c>
      <c r="D46" s="83">
        <f>SUM(D47:D49)</f>
        <v>1770</v>
      </c>
    </row>
    <row r="47" spans="1:4" ht="15.75" customHeight="1">
      <c r="A47" s="94" t="s">
        <v>76</v>
      </c>
      <c r="B47" s="95" t="s">
        <v>173</v>
      </c>
      <c r="C47" s="96">
        <v>50</v>
      </c>
      <c r="D47" s="96">
        <v>1440</v>
      </c>
    </row>
    <row r="48" spans="1:4" ht="15.75" customHeight="1">
      <c r="A48" s="87" t="s">
        <v>77</v>
      </c>
      <c r="B48" s="81" t="s">
        <v>174</v>
      </c>
      <c r="C48" s="89"/>
      <c r="D48" s="89"/>
    </row>
    <row r="49" spans="1:4" ht="15.75" customHeight="1" thickBot="1">
      <c r="A49" s="97" t="s">
        <v>172</v>
      </c>
      <c r="B49" s="102" t="s">
        <v>119</v>
      </c>
      <c r="C49" s="98">
        <v>330</v>
      </c>
      <c r="D49" s="98">
        <v>330</v>
      </c>
    </row>
    <row r="50" spans="1:4" ht="15.75" customHeight="1" thickBot="1">
      <c r="A50" s="77" t="s">
        <v>10</v>
      </c>
      <c r="B50" s="78" t="s">
        <v>320</v>
      </c>
      <c r="C50" s="83">
        <f>+C51+C52</f>
        <v>0</v>
      </c>
      <c r="D50" s="83">
        <f>+D51+D52</f>
        <v>0</v>
      </c>
    </row>
    <row r="51" spans="1:4" ht="15.75" customHeight="1">
      <c r="A51" s="94" t="s">
        <v>175</v>
      </c>
      <c r="B51" s="81" t="s">
        <v>112</v>
      </c>
      <c r="C51" s="96"/>
      <c r="D51" s="96"/>
    </row>
    <row r="52" spans="1:4" ht="15.75" customHeight="1" thickBot="1">
      <c r="A52" s="87" t="s">
        <v>176</v>
      </c>
      <c r="B52" s="81" t="s">
        <v>113</v>
      </c>
      <c r="C52" s="89"/>
      <c r="D52" s="89"/>
    </row>
    <row r="53" spans="1:6" ht="15.75" customHeight="1" thickBot="1">
      <c r="A53" s="77" t="s">
        <v>177</v>
      </c>
      <c r="B53" s="78" t="s">
        <v>178</v>
      </c>
      <c r="C53" s="79">
        <v>2633</v>
      </c>
      <c r="D53" s="79">
        <v>2633</v>
      </c>
      <c r="F53" s="103"/>
    </row>
    <row r="54" spans="1:4" s="131" customFormat="1" ht="15.75" customHeight="1" thickBot="1">
      <c r="A54" s="295" t="s">
        <v>12</v>
      </c>
      <c r="B54" s="296" t="s">
        <v>466</v>
      </c>
      <c r="C54" s="297"/>
      <c r="D54" s="297"/>
    </row>
    <row r="55" spans="1:4" ht="15.75" customHeight="1" thickBot="1">
      <c r="A55" s="77" t="s">
        <v>13</v>
      </c>
      <c r="B55" s="104" t="s">
        <v>179</v>
      </c>
      <c r="C55" s="105">
        <f>+C22+C5+C23+C33+C46+C50+C53</f>
        <v>4717102</v>
      </c>
      <c r="D55" s="105">
        <f>+D22+D5+D23+D33+D46+D50+D53</f>
        <v>4219534</v>
      </c>
    </row>
    <row r="56" spans="1:4" ht="15.75" customHeight="1" thickBot="1">
      <c r="A56" s="106" t="s">
        <v>14</v>
      </c>
      <c r="B56" s="78" t="s">
        <v>308</v>
      </c>
      <c r="C56" s="83">
        <f>SUM(C57:C58)</f>
        <v>342713</v>
      </c>
      <c r="D56" s="83">
        <f>SUM(D57:D58)</f>
        <v>421406</v>
      </c>
    </row>
    <row r="57" spans="1:4" ht="15.75" customHeight="1">
      <c r="A57" s="84" t="s">
        <v>183</v>
      </c>
      <c r="B57" s="85" t="s">
        <v>180</v>
      </c>
      <c r="C57" s="86">
        <v>158661</v>
      </c>
      <c r="D57" s="86">
        <v>237354</v>
      </c>
    </row>
    <row r="58" spans="1:4" ht="15.75" customHeight="1" thickBot="1">
      <c r="A58" s="90" t="s">
        <v>184</v>
      </c>
      <c r="B58" s="91" t="s">
        <v>181</v>
      </c>
      <c r="C58" s="92">
        <v>184052</v>
      </c>
      <c r="D58" s="92">
        <v>184052</v>
      </c>
    </row>
    <row r="59" spans="1:4" ht="15.75" customHeight="1" thickBot="1">
      <c r="A59" s="106" t="s">
        <v>15</v>
      </c>
      <c r="B59" s="78" t="s">
        <v>182</v>
      </c>
      <c r="C59" s="83">
        <f>SUM(C60,C67)</f>
        <v>406997</v>
      </c>
      <c r="D59" s="83">
        <f>SUM(D60,D67)</f>
        <v>406997</v>
      </c>
    </row>
    <row r="60" spans="1:4" ht="15.75" customHeight="1">
      <c r="A60" s="84" t="s">
        <v>484</v>
      </c>
      <c r="B60" s="99" t="s">
        <v>185</v>
      </c>
      <c r="C60" s="209">
        <f>SUM(C61:C66)</f>
        <v>0</v>
      </c>
      <c r="D60" s="209">
        <f>SUM(D61:D66)</f>
        <v>0</v>
      </c>
    </row>
    <row r="61" spans="1:4" ht="15.75" customHeight="1">
      <c r="A61" s="87" t="s">
        <v>485</v>
      </c>
      <c r="B61" s="100" t="s">
        <v>186</v>
      </c>
      <c r="C61" s="82"/>
      <c r="D61" s="82"/>
    </row>
    <row r="62" spans="1:4" ht="15.75" customHeight="1">
      <c r="A62" s="87" t="s">
        <v>486</v>
      </c>
      <c r="B62" s="107" t="s">
        <v>187</v>
      </c>
      <c r="C62" s="82"/>
      <c r="D62" s="82"/>
    </row>
    <row r="63" spans="1:4" ht="15.75" customHeight="1">
      <c r="A63" s="87" t="s">
        <v>487</v>
      </c>
      <c r="B63" s="107" t="s">
        <v>188</v>
      </c>
      <c r="C63" s="89"/>
      <c r="D63" s="89"/>
    </row>
    <row r="64" spans="1:4" ht="15.75" customHeight="1">
      <c r="A64" s="87" t="s">
        <v>488</v>
      </c>
      <c r="B64" s="107" t="s">
        <v>189</v>
      </c>
      <c r="C64" s="98"/>
      <c r="D64" s="98"/>
    </row>
    <row r="65" spans="1:4" ht="15.75" customHeight="1">
      <c r="A65" s="87" t="s">
        <v>489</v>
      </c>
      <c r="B65" s="107" t="s">
        <v>190</v>
      </c>
      <c r="C65" s="98"/>
      <c r="D65" s="98"/>
    </row>
    <row r="66" spans="1:4" ht="15.75" customHeight="1">
      <c r="A66" s="87" t="s">
        <v>490</v>
      </c>
      <c r="B66" s="107" t="s">
        <v>192</v>
      </c>
      <c r="C66" s="98"/>
      <c r="D66" s="98"/>
    </row>
    <row r="67" spans="1:4" ht="15.75" customHeight="1">
      <c r="A67" s="87" t="s">
        <v>491</v>
      </c>
      <c r="B67" s="99" t="s">
        <v>193</v>
      </c>
      <c r="C67" s="108">
        <f>SUM(C68:C74)</f>
        <v>406997</v>
      </c>
      <c r="D67" s="108">
        <f>SUM(D68:D74)</f>
        <v>406997</v>
      </c>
    </row>
    <row r="68" spans="1:4" ht="15.75" customHeight="1">
      <c r="A68" s="87" t="s">
        <v>492</v>
      </c>
      <c r="B68" s="107" t="s">
        <v>186</v>
      </c>
      <c r="C68" s="82"/>
      <c r="D68" s="82"/>
    </row>
    <row r="69" spans="1:4" ht="15.75" customHeight="1">
      <c r="A69" s="87" t="s">
        <v>493</v>
      </c>
      <c r="B69" s="107" t="s">
        <v>120</v>
      </c>
      <c r="C69" s="82"/>
      <c r="D69" s="82"/>
    </row>
    <row r="70" spans="1:4" ht="15.75" customHeight="1">
      <c r="A70" s="87" t="s">
        <v>494</v>
      </c>
      <c r="B70" s="107" t="s">
        <v>121</v>
      </c>
      <c r="C70" s="89">
        <v>406997</v>
      </c>
      <c r="D70" s="89">
        <v>406997</v>
      </c>
    </row>
    <row r="71" spans="1:4" ht="15.75" customHeight="1">
      <c r="A71" s="87" t="s">
        <v>495</v>
      </c>
      <c r="B71" s="107" t="s">
        <v>188</v>
      </c>
      <c r="C71" s="82"/>
      <c r="D71" s="82"/>
    </row>
    <row r="72" spans="1:4" ht="15.75" customHeight="1">
      <c r="A72" s="87" t="s">
        <v>496</v>
      </c>
      <c r="B72" s="101" t="s">
        <v>194</v>
      </c>
      <c r="C72" s="89"/>
      <c r="D72" s="89"/>
    </row>
    <row r="73" spans="1:4" ht="15.75" customHeight="1">
      <c r="A73" s="87" t="s">
        <v>497</v>
      </c>
      <c r="B73" s="101" t="s">
        <v>190</v>
      </c>
      <c r="C73" s="82"/>
      <c r="D73" s="82"/>
    </row>
    <row r="74" spans="1:4" ht="15.75" customHeight="1" thickBot="1">
      <c r="A74" s="109" t="s">
        <v>498</v>
      </c>
      <c r="B74" s="110" t="s">
        <v>195</v>
      </c>
      <c r="C74" s="111"/>
      <c r="D74" s="111"/>
    </row>
    <row r="75" spans="1:4" s="131" customFormat="1" ht="15.75" customHeight="1" thickBot="1">
      <c r="A75" s="288" t="s">
        <v>16</v>
      </c>
      <c r="B75" s="289" t="s">
        <v>471</v>
      </c>
      <c r="C75" s="93"/>
      <c r="D75" s="93"/>
    </row>
    <row r="76" spans="1:5" ht="15.75" customHeight="1" thickBot="1">
      <c r="A76" s="77" t="s">
        <v>17</v>
      </c>
      <c r="B76" s="78" t="s">
        <v>470</v>
      </c>
      <c r="C76" s="83">
        <f>+C55+C56+C59</f>
        <v>5466812</v>
      </c>
      <c r="D76" s="83">
        <f>+D55+D56+D59</f>
        <v>5047937</v>
      </c>
      <c r="E76" s="112"/>
    </row>
    <row r="77" spans="1:4" ht="22.5" customHeight="1">
      <c r="A77" s="304"/>
      <c r="B77" s="304"/>
      <c r="C77" s="304"/>
      <c r="D77" s="256"/>
    </row>
    <row r="78" spans="1:4" ht="16.5" customHeight="1">
      <c r="A78" s="305" t="s">
        <v>32</v>
      </c>
      <c r="B78" s="305"/>
      <c r="C78" s="305"/>
      <c r="D78" s="305"/>
    </row>
    <row r="79" spans="1:4" ht="16.5" customHeight="1" thickBot="1">
      <c r="A79" s="302"/>
      <c r="B79" s="302"/>
      <c r="C79" s="70"/>
      <c r="D79" s="70"/>
    </row>
    <row r="80" spans="1:4" ht="15.75" customHeight="1" thickBot="1">
      <c r="A80" s="71" t="s">
        <v>341</v>
      </c>
      <c r="B80" s="72" t="s">
        <v>342</v>
      </c>
      <c r="C80" s="73" t="s">
        <v>343</v>
      </c>
      <c r="D80" s="73" t="s">
        <v>344</v>
      </c>
    </row>
    <row r="81" spans="1:4" ht="45" customHeight="1" thickBot="1">
      <c r="A81" s="237" t="s">
        <v>1</v>
      </c>
      <c r="B81" s="238" t="s">
        <v>33</v>
      </c>
      <c r="C81" s="239" t="s">
        <v>441</v>
      </c>
      <c r="D81" s="239" t="s">
        <v>442</v>
      </c>
    </row>
    <row r="82" spans="1:4" ht="15.75" customHeight="1" thickBot="1">
      <c r="A82" s="74" t="s">
        <v>3</v>
      </c>
      <c r="B82" s="113" t="s">
        <v>321</v>
      </c>
      <c r="C82" s="114">
        <f>SUM(C83:C88)</f>
        <v>3901375</v>
      </c>
      <c r="D82" s="114">
        <f>SUM(D83:D85,D87:D88)</f>
        <v>3461783</v>
      </c>
    </row>
    <row r="83" spans="1:4" ht="15.75" customHeight="1">
      <c r="A83" s="84" t="s">
        <v>82</v>
      </c>
      <c r="B83" s="85" t="s">
        <v>34</v>
      </c>
      <c r="C83" s="115">
        <v>1258101</v>
      </c>
      <c r="D83" s="115">
        <v>1048862</v>
      </c>
    </row>
    <row r="84" spans="1:4" ht="15.75" customHeight="1">
      <c r="A84" s="80" t="s">
        <v>83</v>
      </c>
      <c r="B84" s="81" t="s">
        <v>196</v>
      </c>
      <c r="C84" s="116">
        <v>330919</v>
      </c>
      <c r="D84" s="116">
        <v>275332</v>
      </c>
    </row>
    <row r="85" spans="1:4" ht="15.75" customHeight="1">
      <c r="A85" s="80" t="s">
        <v>84</v>
      </c>
      <c r="B85" s="81" t="s">
        <v>111</v>
      </c>
      <c r="C85" s="117">
        <v>1818764</v>
      </c>
      <c r="D85" s="117">
        <v>1563960</v>
      </c>
    </row>
    <row r="86" spans="1:4" ht="15.75" customHeight="1">
      <c r="A86" s="80" t="s">
        <v>477</v>
      </c>
      <c r="B86" s="81" t="s">
        <v>479</v>
      </c>
      <c r="C86" s="117"/>
      <c r="D86" s="117">
        <v>63080</v>
      </c>
    </row>
    <row r="87" spans="1:4" ht="15.75" customHeight="1">
      <c r="A87" s="80" t="s">
        <v>85</v>
      </c>
      <c r="B87" s="118" t="s">
        <v>197</v>
      </c>
      <c r="C87" s="117">
        <v>3731</v>
      </c>
      <c r="D87" s="117">
        <v>3731</v>
      </c>
    </row>
    <row r="88" spans="1:4" ht="15.75" customHeight="1">
      <c r="A88" s="80" t="s">
        <v>94</v>
      </c>
      <c r="B88" s="119" t="s">
        <v>198</v>
      </c>
      <c r="C88" s="117">
        <f>SUM(C90:C93)</f>
        <v>489860</v>
      </c>
      <c r="D88" s="117">
        <f>SUM(D90:D93)</f>
        <v>569898</v>
      </c>
    </row>
    <row r="89" spans="1:4" ht="15.75" customHeight="1">
      <c r="A89" s="80" t="s">
        <v>86</v>
      </c>
      <c r="B89" s="81" t="s">
        <v>244</v>
      </c>
      <c r="C89" s="117"/>
      <c r="D89" s="117"/>
    </row>
    <row r="90" spans="1:4" ht="15.75" customHeight="1">
      <c r="A90" s="80" t="s">
        <v>87</v>
      </c>
      <c r="B90" s="120" t="s">
        <v>245</v>
      </c>
      <c r="C90" s="117">
        <v>147090</v>
      </c>
      <c r="D90" s="117">
        <v>135941</v>
      </c>
    </row>
    <row r="91" spans="1:4" ht="15.75" customHeight="1">
      <c r="A91" s="80" t="s">
        <v>95</v>
      </c>
      <c r="B91" s="120" t="s">
        <v>246</v>
      </c>
      <c r="C91" s="117">
        <v>50443</v>
      </c>
      <c r="D91" s="117">
        <v>77901</v>
      </c>
    </row>
    <row r="92" spans="1:4" ht="15.75" customHeight="1">
      <c r="A92" s="80" t="s">
        <v>96</v>
      </c>
      <c r="B92" s="121" t="s">
        <v>247</v>
      </c>
      <c r="C92" s="117">
        <v>129032</v>
      </c>
      <c r="D92" s="117">
        <v>171969</v>
      </c>
    </row>
    <row r="93" spans="1:4" ht="15.75" customHeight="1">
      <c r="A93" s="80" t="s">
        <v>97</v>
      </c>
      <c r="B93" s="121" t="s">
        <v>248</v>
      </c>
      <c r="C93" s="117">
        <v>163295</v>
      </c>
      <c r="D93" s="117">
        <v>184087</v>
      </c>
    </row>
    <row r="94" spans="1:4" ht="15.75" customHeight="1">
      <c r="A94" s="87" t="s">
        <v>98</v>
      </c>
      <c r="B94" s="122" t="s">
        <v>249</v>
      </c>
      <c r="C94" s="117"/>
      <c r="D94" s="117"/>
    </row>
    <row r="95" spans="1:4" ht="15.75" customHeight="1" thickBot="1">
      <c r="A95" s="109" t="s">
        <v>100</v>
      </c>
      <c r="B95" s="123" t="s">
        <v>250</v>
      </c>
      <c r="C95" s="124"/>
      <c r="D95" s="124"/>
    </row>
    <row r="96" spans="1:4" ht="15.75" customHeight="1" thickBot="1">
      <c r="A96" s="77" t="s">
        <v>4</v>
      </c>
      <c r="B96" s="125" t="s">
        <v>322</v>
      </c>
      <c r="C96" s="126">
        <f>SUM(C97:C103)</f>
        <v>947838</v>
      </c>
      <c r="D96" s="126">
        <f>SUM(D97:D103)</f>
        <v>1109948</v>
      </c>
    </row>
    <row r="97" spans="1:4" ht="15.75" customHeight="1">
      <c r="A97" s="94" t="s">
        <v>88</v>
      </c>
      <c r="B97" s="81" t="s">
        <v>199</v>
      </c>
      <c r="C97" s="127">
        <v>12371</v>
      </c>
      <c r="D97" s="127">
        <v>31508</v>
      </c>
    </row>
    <row r="98" spans="1:4" ht="15.75" customHeight="1">
      <c r="A98" s="94" t="s">
        <v>89</v>
      </c>
      <c r="B98" s="81" t="s">
        <v>200</v>
      </c>
      <c r="C98" s="116">
        <v>29923</v>
      </c>
      <c r="D98" s="116">
        <v>33524</v>
      </c>
    </row>
    <row r="99" spans="1:4" ht="15.75" customHeight="1">
      <c r="A99" s="94" t="s">
        <v>90</v>
      </c>
      <c r="B99" s="81" t="s">
        <v>201</v>
      </c>
      <c r="C99" s="116"/>
      <c r="D99" s="116"/>
    </row>
    <row r="100" spans="1:4" ht="15.75" customHeight="1">
      <c r="A100" s="94" t="s">
        <v>91</v>
      </c>
      <c r="B100" s="81" t="s">
        <v>202</v>
      </c>
      <c r="C100" s="116"/>
      <c r="D100" s="116"/>
    </row>
    <row r="101" spans="1:4" ht="28.5">
      <c r="A101" s="94" t="s">
        <v>92</v>
      </c>
      <c r="B101" s="81" t="s">
        <v>207</v>
      </c>
      <c r="C101" s="116">
        <v>554555</v>
      </c>
      <c r="D101" s="116">
        <v>554555</v>
      </c>
    </row>
    <row r="102" spans="1:4" ht="28.5">
      <c r="A102" s="94" t="s">
        <v>99</v>
      </c>
      <c r="B102" s="81" t="s">
        <v>208</v>
      </c>
      <c r="C102" s="116">
        <v>324472</v>
      </c>
      <c r="D102" s="116">
        <v>400002</v>
      </c>
    </row>
    <row r="103" spans="1:4" ht="15.75" customHeight="1">
      <c r="A103" s="94" t="s">
        <v>104</v>
      </c>
      <c r="B103" s="81" t="s">
        <v>209</v>
      </c>
      <c r="C103" s="116">
        <v>26517</v>
      </c>
      <c r="D103" s="116">
        <f>SUM(D105:D107)</f>
        <v>90359</v>
      </c>
    </row>
    <row r="104" spans="1:4" ht="15.75" customHeight="1">
      <c r="A104" s="94" t="s">
        <v>203</v>
      </c>
      <c r="B104" s="81" t="s">
        <v>240</v>
      </c>
      <c r="C104" s="116"/>
      <c r="D104" s="116"/>
    </row>
    <row r="105" spans="1:4" ht="15.75" customHeight="1">
      <c r="A105" s="94" t="s">
        <v>204</v>
      </c>
      <c r="B105" s="120" t="s">
        <v>241</v>
      </c>
      <c r="C105" s="116">
        <v>25517</v>
      </c>
      <c r="D105" s="116">
        <v>84943</v>
      </c>
    </row>
    <row r="106" spans="1:4" ht="15.75" customHeight="1">
      <c r="A106" s="87" t="s">
        <v>205</v>
      </c>
      <c r="B106" s="120" t="s">
        <v>242</v>
      </c>
      <c r="C106" s="117"/>
      <c r="D106" s="117">
        <v>5416</v>
      </c>
    </row>
    <row r="107" spans="1:4" ht="15.75" customHeight="1" thickBot="1">
      <c r="A107" s="97" t="s">
        <v>206</v>
      </c>
      <c r="B107" s="120" t="s">
        <v>243</v>
      </c>
      <c r="C107" s="117">
        <v>1000</v>
      </c>
      <c r="D107" s="117">
        <v>0</v>
      </c>
    </row>
    <row r="108" spans="1:4" ht="15.75" customHeight="1" thickBot="1">
      <c r="A108" s="77" t="s">
        <v>5</v>
      </c>
      <c r="B108" s="125" t="s">
        <v>210</v>
      </c>
      <c r="C108" s="128">
        <v>3600</v>
      </c>
      <c r="D108" s="128">
        <v>2068</v>
      </c>
    </row>
    <row r="109" spans="1:4" ht="15.75" customHeight="1" thickBot="1">
      <c r="A109" s="77" t="s">
        <v>6</v>
      </c>
      <c r="B109" s="125" t="s">
        <v>323</v>
      </c>
      <c r="C109" s="126">
        <f>SUM(C110:C111)</f>
        <v>275686</v>
      </c>
      <c r="D109" s="126">
        <f>SUM(D110:D111)</f>
        <v>135825</v>
      </c>
    </row>
    <row r="110" spans="1:4" ht="15.75" customHeight="1">
      <c r="A110" s="94" t="s">
        <v>64</v>
      </c>
      <c r="B110" s="95" t="s">
        <v>48</v>
      </c>
      <c r="C110" s="127">
        <v>10000</v>
      </c>
      <c r="D110" s="127">
        <v>0</v>
      </c>
    </row>
    <row r="111" spans="1:4" ht="15.75" customHeight="1" thickBot="1">
      <c r="A111" s="80" t="s">
        <v>65</v>
      </c>
      <c r="B111" s="81" t="s">
        <v>49</v>
      </c>
      <c r="C111" s="116">
        <v>265686</v>
      </c>
      <c r="D111" s="116">
        <v>135825</v>
      </c>
    </row>
    <row r="112" spans="1:4" ht="15.75" customHeight="1" thickBot="1">
      <c r="A112" s="77" t="s">
        <v>7</v>
      </c>
      <c r="B112" s="104" t="s">
        <v>122</v>
      </c>
      <c r="C112" s="126">
        <f>+C82+C96+C108+C109</f>
        <v>5128499</v>
      </c>
      <c r="D112" s="126">
        <f>+D82+D96+D108+D109</f>
        <v>4709624</v>
      </c>
    </row>
    <row r="113" spans="1:4" ht="15.75" customHeight="1" thickBot="1">
      <c r="A113" s="77" t="s">
        <v>8</v>
      </c>
      <c r="B113" s="125" t="s">
        <v>211</v>
      </c>
      <c r="C113" s="126">
        <f>SUM(C114,C123)</f>
        <v>338313</v>
      </c>
      <c r="D113" s="126">
        <f>SUM(D114,D123)</f>
        <v>338313</v>
      </c>
    </row>
    <row r="114" spans="1:4" ht="15.75" customHeight="1">
      <c r="A114" s="94" t="s">
        <v>69</v>
      </c>
      <c r="B114" s="99" t="s">
        <v>218</v>
      </c>
      <c r="C114" s="251">
        <f>SUM(C115:C122)</f>
        <v>255290</v>
      </c>
      <c r="D114" s="251">
        <f>SUM(D115:D122)</f>
        <v>255290</v>
      </c>
    </row>
    <row r="115" spans="1:4" ht="15.75" customHeight="1">
      <c r="A115" s="94" t="s">
        <v>72</v>
      </c>
      <c r="B115" s="107" t="s">
        <v>219</v>
      </c>
      <c r="C115" s="116"/>
      <c r="D115" s="116"/>
    </row>
    <row r="116" spans="1:4" ht="15.75" customHeight="1">
      <c r="A116" s="94" t="s">
        <v>73</v>
      </c>
      <c r="B116" s="107" t="s">
        <v>220</v>
      </c>
      <c r="C116" s="116"/>
      <c r="D116" s="116"/>
    </row>
    <row r="117" spans="1:4" ht="15.75" customHeight="1">
      <c r="A117" s="94" t="s">
        <v>74</v>
      </c>
      <c r="B117" s="107" t="s">
        <v>124</v>
      </c>
      <c r="C117" s="116">
        <v>255290</v>
      </c>
      <c r="D117" s="116">
        <v>255290</v>
      </c>
    </row>
    <row r="118" spans="1:4" ht="15.75" customHeight="1">
      <c r="A118" s="94" t="s">
        <v>75</v>
      </c>
      <c r="B118" s="107" t="s">
        <v>125</v>
      </c>
      <c r="C118" s="116"/>
      <c r="D118" s="116"/>
    </row>
    <row r="119" spans="1:4" ht="15.75" customHeight="1">
      <c r="A119" s="94" t="s">
        <v>163</v>
      </c>
      <c r="B119" s="107" t="s">
        <v>221</v>
      </c>
      <c r="C119" s="116"/>
      <c r="D119" s="116"/>
    </row>
    <row r="120" spans="1:4" ht="15.75" customHeight="1">
      <c r="A120" s="94" t="s">
        <v>212</v>
      </c>
      <c r="B120" s="107" t="s">
        <v>222</v>
      </c>
      <c r="C120" s="116"/>
      <c r="D120" s="116"/>
    </row>
    <row r="121" spans="1:4" ht="15.75" customHeight="1">
      <c r="A121" s="94" t="s">
        <v>213</v>
      </c>
      <c r="B121" s="107" t="s">
        <v>223</v>
      </c>
      <c r="C121" s="116"/>
      <c r="D121" s="116"/>
    </row>
    <row r="122" spans="1:4" ht="15.75" customHeight="1">
      <c r="A122" s="94" t="s">
        <v>214</v>
      </c>
      <c r="B122" s="107" t="s">
        <v>110</v>
      </c>
      <c r="C122" s="116"/>
      <c r="D122" s="116"/>
    </row>
    <row r="123" spans="1:4" ht="15.75" customHeight="1">
      <c r="A123" s="94" t="s">
        <v>70</v>
      </c>
      <c r="B123" s="99" t="s">
        <v>224</v>
      </c>
      <c r="C123" s="251">
        <f>SUM(C124:C131)</f>
        <v>83023</v>
      </c>
      <c r="D123" s="251">
        <f>SUM(D124:D131)</f>
        <v>83023</v>
      </c>
    </row>
    <row r="124" spans="1:4" ht="15.75" customHeight="1">
      <c r="A124" s="94" t="s">
        <v>78</v>
      </c>
      <c r="B124" s="107" t="s">
        <v>219</v>
      </c>
      <c r="C124" s="116"/>
      <c r="D124" s="116"/>
    </row>
    <row r="125" spans="1:4" ht="15.75" customHeight="1">
      <c r="A125" s="94" t="s">
        <v>79</v>
      </c>
      <c r="B125" s="107" t="s">
        <v>225</v>
      </c>
      <c r="C125" s="116"/>
      <c r="D125" s="116"/>
    </row>
    <row r="126" spans="1:4" ht="15.75" customHeight="1">
      <c r="A126" s="94" t="s">
        <v>80</v>
      </c>
      <c r="B126" s="107" t="s">
        <v>124</v>
      </c>
      <c r="C126" s="116"/>
      <c r="D126" s="116"/>
    </row>
    <row r="127" spans="1:4" ht="15.75" customHeight="1">
      <c r="A127" s="94" t="s">
        <v>81</v>
      </c>
      <c r="B127" s="107" t="s">
        <v>125</v>
      </c>
      <c r="C127" s="129">
        <v>83023</v>
      </c>
      <c r="D127" s="129">
        <v>83023</v>
      </c>
    </row>
    <row r="128" spans="1:4" ht="15.75" customHeight="1">
      <c r="A128" s="94" t="s">
        <v>164</v>
      </c>
      <c r="B128" s="107" t="s">
        <v>221</v>
      </c>
      <c r="C128" s="116"/>
      <c r="D128" s="116"/>
    </row>
    <row r="129" spans="1:4" ht="15.75" customHeight="1">
      <c r="A129" s="94" t="s">
        <v>215</v>
      </c>
      <c r="B129" s="107" t="s">
        <v>226</v>
      </c>
      <c r="C129" s="117"/>
      <c r="D129" s="117"/>
    </row>
    <row r="130" spans="1:4" ht="15.75" customHeight="1">
      <c r="A130" s="94" t="s">
        <v>216</v>
      </c>
      <c r="B130" s="107" t="s">
        <v>223</v>
      </c>
      <c r="C130" s="117"/>
      <c r="D130" s="117"/>
    </row>
    <row r="131" spans="1:4" ht="15.75" customHeight="1" thickBot="1">
      <c r="A131" s="87" t="s">
        <v>217</v>
      </c>
      <c r="B131" s="290" t="s">
        <v>227</v>
      </c>
      <c r="C131" s="130"/>
      <c r="D131" s="130"/>
    </row>
    <row r="132" spans="1:4" s="131" customFormat="1" ht="15.75" customHeight="1" thickBot="1">
      <c r="A132" s="106" t="s">
        <v>9</v>
      </c>
      <c r="B132" s="291" t="s">
        <v>469</v>
      </c>
      <c r="C132" s="292"/>
      <c r="D132" s="292"/>
    </row>
    <row r="133" spans="1:10" ht="15.75" customHeight="1" thickBot="1">
      <c r="A133" s="77" t="s">
        <v>10</v>
      </c>
      <c r="B133" s="125" t="s">
        <v>123</v>
      </c>
      <c r="C133" s="126">
        <f>SUM(C112,C113)</f>
        <v>5466812</v>
      </c>
      <c r="D133" s="126">
        <f>SUM(D112,D113)</f>
        <v>5047937</v>
      </c>
      <c r="G133" s="103"/>
      <c r="H133" s="131"/>
      <c r="I133" s="131"/>
      <c r="J133" s="131"/>
    </row>
    <row r="134" spans="1:4" ht="12.75" customHeight="1">
      <c r="A134" s="306"/>
      <c r="B134" s="306"/>
      <c r="C134" s="306"/>
      <c r="D134" s="256"/>
    </row>
    <row r="135" spans="1:4" ht="15">
      <c r="A135" s="307" t="s">
        <v>126</v>
      </c>
      <c r="B135" s="307"/>
      <c r="C135" s="307"/>
      <c r="D135" s="254"/>
    </row>
    <row r="136" spans="1:2" ht="15" thickBot="1">
      <c r="A136" s="302"/>
      <c r="B136" s="302"/>
    </row>
    <row r="137" spans="1:4" ht="15.75" customHeight="1" thickBot="1">
      <c r="A137" s="71" t="s">
        <v>341</v>
      </c>
      <c r="B137" s="72" t="s">
        <v>342</v>
      </c>
      <c r="C137" s="73" t="s">
        <v>343</v>
      </c>
      <c r="D137" s="73" t="s">
        <v>344</v>
      </c>
    </row>
    <row r="138" spans="1:5" ht="39.75" customHeight="1" thickBot="1">
      <c r="A138" s="77">
        <v>1</v>
      </c>
      <c r="B138" s="125" t="s">
        <v>228</v>
      </c>
      <c r="C138" s="83">
        <f>+C55-C112</f>
        <v>-411397</v>
      </c>
      <c r="D138" s="83">
        <f>+D55-D112</f>
        <v>-490090</v>
      </c>
      <c r="E138" s="112"/>
    </row>
    <row r="139" spans="3:4" ht="14.25">
      <c r="C139" s="132"/>
      <c r="D139" s="132"/>
    </row>
    <row r="140" spans="1:4" ht="33" customHeight="1">
      <c r="A140" s="303" t="s">
        <v>229</v>
      </c>
      <c r="B140" s="303"/>
      <c r="C140" s="303"/>
      <c r="D140" s="255"/>
    </row>
    <row r="141" spans="1:2" ht="15" thickBot="1">
      <c r="A141" s="302"/>
      <c r="B141" s="302"/>
    </row>
    <row r="142" spans="1:4" ht="15.75" customHeight="1" thickBot="1">
      <c r="A142" s="71" t="s">
        <v>341</v>
      </c>
      <c r="B142" s="72" t="s">
        <v>342</v>
      </c>
      <c r="C142" s="73" t="s">
        <v>343</v>
      </c>
      <c r="D142" s="73" t="s">
        <v>344</v>
      </c>
    </row>
    <row r="143" spans="1:4" ht="15.75" customHeight="1" thickBot="1">
      <c r="A143" s="77" t="s">
        <v>3</v>
      </c>
      <c r="B143" s="125" t="s">
        <v>324</v>
      </c>
      <c r="C143" s="133">
        <f>C144-C147</f>
        <v>68684</v>
      </c>
      <c r="D143" s="133">
        <f>D144-D147</f>
        <v>68684</v>
      </c>
    </row>
    <row r="144" spans="1:4" ht="28.5">
      <c r="A144" s="84" t="s">
        <v>82</v>
      </c>
      <c r="B144" s="85" t="s">
        <v>230</v>
      </c>
      <c r="C144" s="134">
        <f>+C59</f>
        <v>406997</v>
      </c>
      <c r="D144" s="134">
        <f>+D59</f>
        <v>406997</v>
      </c>
    </row>
    <row r="145" spans="1:4" ht="15.75" customHeight="1">
      <c r="A145" s="80" t="s">
        <v>231</v>
      </c>
      <c r="B145" s="88" t="s">
        <v>237</v>
      </c>
      <c r="C145" s="135">
        <f>+C60</f>
        <v>0</v>
      </c>
      <c r="D145" s="135">
        <f>+D60</f>
        <v>0</v>
      </c>
    </row>
    <row r="146" spans="1:4" ht="15.75" customHeight="1">
      <c r="A146" s="87" t="s">
        <v>232</v>
      </c>
      <c r="B146" s="136" t="s">
        <v>233</v>
      </c>
      <c r="C146" s="137">
        <f>+C67</f>
        <v>406997</v>
      </c>
      <c r="D146" s="137">
        <f>+D67</f>
        <v>406997</v>
      </c>
    </row>
    <row r="147" spans="1:4" ht="15.75" customHeight="1">
      <c r="A147" s="97" t="s">
        <v>83</v>
      </c>
      <c r="B147" s="138" t="s">
        <v>234</v>
      </c>
      <c r="C147" s="139">
        <f>+C113</f>
        <v>338313</v>
      </c>
      <c r="D147" s="139">
        <f>+D113</f>
        <v>338313</v>
      </c>
    </row>
    <row r="148" spans="1:4" ht="15.75" customHeight="1">
      <c r="A148" s="80" t="s">
        <v>235</v>
      </c>
      <c r="B148" s="81" t="s">
        <v>238</v>
      </c>
      <c r="C148" s="139">
        <f>+C114</f>
        <v>255290</v>
      </c>
      <c r="D148" s="139">
        <f>+D114</f>
        <v>255290</v>
      </c>
    </row>
    <row r="149" spans="1:4" ht="15.75" customHeight="1" thickBot="1">
      <c r="A149" s="109" t="s">
        <v>236</v>
      </c>
      <c r="B149" s="140" t="s">
        <v>239</v>
      </c>
      <c r="C149" s="141">
        <f>+C123</f>
        <v>83023</v>
      </c>
      <c r="D149" s="141">
        <f>+D123</f>
        <v>83023</v>
      </c>
    </row>
  </sheetData>
  <sheetProtection/>
  <mergeCells count="9">
    <mergeCell ref="A136:B136"/>
    <mergeCell ref="A140:C140"/>
    <mergeCell ref="A141:B141"/>
    <mergeCell ref="A2:B2"/>
    <mergeCell ref="A77:C77"/>
    <mergeCell ref="A78:D78"/>
    <mergeCell ref="A79:B79"/>
    <mergeCell ref="A134:C134"/>
    <mergeCell ref="A135:C13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52" r:id="rId1"/>
  <headerFooter alignWithMargins="0">
    <oddHeader>&amp;C&amp;"Times New Roman CE,Félkövér"&amp;12
&amp;"Arial,Félkövér"Mór Városi Önkormányzat
2012. ÉVI KÖLTSÉGVETÉSÉNEK MÓDOSÍTOTT MÉRLEGE&amp;10
&amp;R&amp;"Arial,Normál" 1. melléklet
 a 6/2013. (III.11.) Önkormányzati rendelethez</oddHeader>
    <oddFooter>&amp;L&amp;D&amp;C&amp;P</oddFooter>
  </headerFooter>
  <rowBreaks count="1" manualBreakCount="1">
    <brk id="7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8.125" style="3" customWidth="1"/>
    <col min="2" max="2" width="55.625" style="167" customWidth="1"/>
    <col min="3" max="4" width="13.875" style="3" customWidth="1"/>
    <col min="5" max="5" width="55.375" style="3" customWidth="1"/>
    <col min="6" max="7" width="13.875" style="3" customWidth="1"/>
    <col min="8" max="16384" width="9.375" style="3" customWidth="1"/>
  </cols>
  <sheetData>
    <row r="1" spans="1:8" ht="39.75" customHeight="1">
      <c r="A1" s="308" t="s">
        <v>443</v>
      </c>
      <c r="B1" s="308"/>
      <c r="C1" s="308"/>
      <c r="D1" s="308"/>
      <c r="E1" s="308"/>
      <c r="F1" s="308"/>
      <c r="G1" s="308"/>
      <c r="H1" s="309"/>
    </row>
    <row r="2" spans="6:8" ht="15.75" thickBot="1">
      <c r="F2" s="208"/>
      <c r="G2" s="271" t="s">
        <v>387</v>
      </c>
      <c r="H2" s="309"/>
    </row>
    <row r="3" spans="1:8" s="171" customFormat="1" ht="15.75" customHeight="1" thickBot="1">
      <c r="A3" s="172" t="s">
        <v>341</v>
      </c>
      <c r="B3" s="168" t="s">
        <v>342</v>
      </c>
      <c r="C3" s="169" t="s">
        <v>343</v>
      </c>
      <c r="D3" s="169" t="s">
        <v>344</v>
      </c>
      <c r="E3" s="168" t="s">
        <v>345</v>
      </c>
      <c r="F3" s="170" t="s">
        <v>346</v>
      </c>
      <c r="G3" s="170" t="s">
        <v>347</v>
      </c>
      <c r="H3" s="309"/>
    </row>
    <row r="4" spans="1:8" ht="18" customHeight="1" thickBot="1">
      <c r="A4" s="310" t="s">
        <v>55</v>
      </c>
      <c r="B4" s="312" t="s">
        <v>41</v>
      </c>
      <c r="C4" s="313"/>
      <c r="D4" s="257"/>
      <c r="E4" s="312" t="s">
        <v>46</v>
      </c>
      <c r="F4" s="313"/>
      <c r="G4" s="270"/>
      <c r="H4" s="309"/>
    </row>
    <row r="5" spans="1:8" s="171" customFormat="1" ht="45" customHeight="1" thickBot="1">
      <c r="A5" s="311"/>
      <c r="B5" s="240" t="s">
        <v>51</v>
      </c>
      <c r="C5" s="272" t="s">
        <v>441</v>
      </c>
      <c r="D5" s="272" t="s">
        <v>442</v>
      </c>
      <c r="E5" s="240" t="s">
        <v>51</v>
      </c>
      <c r="F5" s="273" t="s">
        <v>441</v>
      </c>
      <c r="G5" s="273" t="s">
        <v>442</v>
      </c>
      <c r="H5" s="309"/>
    </row>
    <row r="6" spans="1:8" ht="30">
      <c r="A6" s="173" t="s">
        <v>3</v>
      </c>
      <c r="B6" s="174" t="s">
        <v>251</v>
      </c>
      <c r="C6" s="175">
        <v>2438210</v>
      </c>
      <c r="D6" s="175">
        <v>2577009</v>
      </c>
      <c r="E6" s="174" t="s">
        <v>52</v>
      </c>
      <c r="F6" s="60">
        <v>1258101</v>
      </c>
      <c r="G6" s="60">
        <v>1048862</v>
      </c>
      <c r="H6" s="309"/>
    </row>
    <row r="7" spans="1:8" ht="30">
      <c r="A7" s="176" t="s">
        <v>4</v>
      </c>
      <c r="B7" s="177" t="s">
        <v>174</v>
      </c>
      <c r="C7" s="178"/>
      <c r="D7" s="178"/>
      <c r="E7" s="177" t="s">
        <v>53</v>
      </c>
      <c r="F7" s="29">
        <v>330919</v>
      </c>
      <c r="G7" s="301">
        <v>275332</v>
      </c>
      <c r="H7" s="309"/>
    </row>
    <row r="8" spans="1:8" ht="15.75" customHeight="1">
      <c r="A8" s="176" t="s">
        <v>5</v>
      </c>
      <c r="B8" s="177" t="s">
        <v>149</v>
      </c>
      <c r="C8" s="178">
        <v>17800</v>
      </c>
      <c r="D8" s="178">
        <v>10347</v>
      </c>
      <c r="E8" s="177" t="s">
        <v>54</v>
      </c>
      <c r="F8" s="29">
        <v>1818764</v>
      </c>
      <c r="G8" s="29">
        <v>1563960</v>
      </c>
      <c r="H8" s="309"/>
    </row>
    <row r="9" spans="1:8" ht="15.75" customHeight="1">
      <c r="A9" s="176" t="s">
        <v>6</v>
      </c>
      <c r="B9" s="179" t="s">
        <v>59</v>
      </c>
      <c r="C9" s="178">
        <v>628114</v>
      </c>
      <c r="D9" s="178">
        <v>653246</v>
      </c>
      <c r="E9" s="177" t="s">
        <v>198</v>
      </c>
      <c r="F9" s="29">
        <v>489860</v>
      </c>
      <c r="G9" s="29">
        <v>569898</v>
      </c>
      <c r="H9" s="309"/>
    </row>
    <row r="10" spans="1:8" ht="15.75" customHeight="1">
      <c r="A10" s="176" t="s">
        <v>7</v>
      </c>
      <c r="B10" s="177" t="s">
        <v>93</v>
      </c>
      <c r="C10" s="178">
        <v>1070051</v>
      </c>
      <c r="D10" s="178">
        <v>410975</v>
      </c>
      <c r="E10" s="177" t="s">
        <v>36</v>
      </c>
      <c r="F10" s="29">
        <v>14750</v>
      </c>
      <c r="G10" s="29">
        <v>750</v>
      </c>
      <c r="H10" s="309"/>
    </row>
    <row r="11" spans="1:8" ht="15.75" customHeight="1">
      <c r="A11" s="176" t="s">
        <v>8</v>
      </c>
      <c r="B11" s="177" t="s">
        <v>45</v>
      </c>
      <c r="C11" s="180">
        <v>25023</v>
      </c>
      <c r="D11" s="180">
        <v>27953</v>
      </c>
      <c r="E11" s="177" t="s">
        <v>35</v>
      </c>
      <c r="F11" s="29">
        <v>3731</v>
      </c>
      <c r="G11" s="29">
        <v>3731</v>
      </c>
      <c r="H11" s="309"/>
    </row>
    <row r="12" spans="1:8" ht="15.75" customHeight="1">
      <c r="A12" s="176" t="s">
        <v>9</v>
      </c>
      <c r="B12" s="177" t="s">
        <v>103</v>
      </c>
      <c r="C12" s="178"/>
      <c r="D12" s="178"/>
      <c r="E12" s="177"/>
      <c r="F12" s="29"/>
      <c r="G12" s="29"/>
      <c r="H12" s="309"/>
    </row>
    <row r="13" spans="1:8" ht="30">
      <c r="A13" s="176" t="s">
        <v>10</v>
      </c>
      <c r="B13" s="177" t="s">
        <v>131</v>
      </c>
      <c r="C13" s="178"/>
      <c r="D13" s="178"/>
      <c r="E13" s="177"/>
      <c r="F13" s="29"/>
      <c r="G13" s="29"/>
      <c r="H13" s="309"/>
    </row>
    <row r="14" spans="1:8" ht="30.75" thickBot="1">
      <c r="A14" s="195" t="s">
        <v>11</v>
      </c>
      <c r="B14" s="194" t="s">
        <v>466</v>
      </c>
      <c r="C14" s="298"/>
      <c r="D14" s="298"/>
      <c r="E14" s="194"/>
      <c r="F14" s="32"/>
      <c r="G14" s="32"/>
      <c r="H14" s="309"/>
    </row>
    <row r="15" spans="1:8" ht="15.75" customHeight="1" thickBot="1">
      <c r="A15" s="181" t="s">
        <v>12</v>
      </c>
      <c r="B15" s="182" t="s">
        <v>116</v>
      </c>
      <c r="C15" s="183">
        <f>SUM(C6:C13)</f>
        <v>4179198</v>
      </c>
      <c r="D15" s="183">
        <f>SUM(D6:D13)</f>
        <v>3679530</v>
      </c>
      <c r="E15" s="184" t="s">
        <v>117</v>
      </c>
      <c r="F15" s="21">
        <f>SUM(F6:F13)</f>
        <v>3916125</v>
      </c>
      <c r="G15" s="21">
        <f>SUM(G6:G13)</f>
        <v>3462533</v>
      </c>
      <c r="H15" s="309"/>
    </row>
    <row r="16" spans="1:8" ht="15.75" customHeight="1">
      <c r="A16" s="185" t="s">
        <v>13</v>
      </c>
      <c r="B16" s="186" t="s">
        <v>127</v>
      </c>
      <c r="C16" s="187">
        <v>158661</v>
      </c>
      <c r="D16" s="187">
        <v>237354</v>
      </c>
      <c r="E16" s="177" t="s">
        <v>219</v>
      </c>
      <c r="F16" s="188"/>
      <c r="G16" s="188"/>
      <c r="H16" s="309"/>
    </row>
    <row r="17" spans="1:8" ht="15.75" customHeight="1">
      <c r="A17" s="189" t="s">
        <v>14</v>
      </c>
      <c r="B17" s="190" t="s">
        <v>252</v>
      </c>
      <c r="C17" s="191"/>
      <c r="D17" s="191"/>
      <c r="E17" s="177" t="s">
        <v>220</v>
      </c>
      <c r="F17" s="192"/>
      <c r="G17" s="192"/>
      <c r="H17" s="309"/>
    </row>
    <row r="18" spans="1:8" ht="15.75" customHeight="1">
      <c r="A18" s="176" t="s">
        <v>15</v>
      </c>
      <c r="B18" s="177" t="s">
        <v>186</v>
      </c>
      <c r="C18" s="193"/>
      <c r="D18" s="193"/>
      <c r="E18" s="177" t="s">
        <v>255</v>
      </c>
      <c r="F18" s="192">
        <v>255290</v>
      </c>
      <c r="G18" s="192">
        <v>255290</v>
      </c>
      <c r="H18" s="309"/>
    </row>
    <row r="19" spans="1:8" ht="15.75" customHeight="1">
      <c r="A19" s="176" t="s">
        <v>16</v>
      </c>
      <c r="B19" s="177" t="s">
        <v>187</v>
      </c>
      <c r="C19" s="193"/>
      <c r="D19" s="193"/>
      <c r="E19" s="177" t="s">
        <v>125</v>
      </c>
      <c r="F19" s="192"/>
      <c r="G19" s="192"/>
      <c r="H19" s="309"/>
    </row>
    <row r="20" spans="1:8" ht="15.75" customHeight="1">
      <c r="A20" s="176" t="s">
        <v>17</v>
      </c>
      <c r="B20" s="177" t="s">
        <v>253</v>
      </c>
      <c r="C20" s="193"/>
      <c r="D20" s="193"/>
      <c r="E20" s="194" t="s">
        <v>221</v>
      </c>
      <c r="F20" s="192"/>
      <c r="G20" s="192"/>
      <c r="H20" s="309"/>
    </row>
    <row r="21" spans="1:8" ht="30">
      <c r="A21" s="176" t="s">
        <v>18</v>
      </c>
      <c r="B21" s="177" t="s">
        <v>254</v>
      </c>
      <c r="C21" s="193"/>
      <c r="D21" s="193"/>
      <c r="E21" s="177" t="s">
        <v>256</v>
      </c>
      <c r="F21" s="192"/>
      <c r="G21" s="192"/>
      <c r="H21" s="309"/>
    </row>
    <row r="22" spans="1:8" ht="30">
      <c r="A22" s="195" t="s">
        <v>19</v>
      </c>
      <c r="B22" s="194" t="s">
        <v>190</v>
      </c>
      <c r="C22" s="196"/>
      <c r="D22" s="196"/>
      <c r="E22" s="174" t="s">
        <v>222</v>
      </c>
      <c r="F22" s="188"/>
      <c r="G22" s="188"/>
      <c r="H22" s="309"/>
    </row>
    <row r="23" spans="1:8" ht="15">
      <c r="A23" s="176" t="s">
        <v>20</v>
      </c>
      <c r="B23" s="177" t="s">
        <v>191</v>
      </c>
      <c r="C23" s="193"/>
      <c r="D23" s="193"/>
      <c r="E23" s="177" t="s">
        <v>223</v>
      </c>
      <c r="F23" s="192"/>
      <c r="G23" s="192"/>
      <c r="H23" s="309"/>
    </row>
    <row r="24" spans="1:8" ht="15.75" customHeight="1" thickBot="1">
      <c r="A24" s="173" t="s">
        <v>21</v>
      </c>
      <c r="B24" s="174"/>
      <c r="C24" s="197"/>
      <c r="D24" s="197"/>
      <c r="E24" s="174" t="s">
        <v>105</v>
      </c>
      <c r="F24" s="198"/>
      <c r="G24" s="198"/>
      <c r="H24" s="309"/>
    </row>
    <row r="25" spans="1:8" ht="15.75" customHeight="1" thickBot="1">
      <c r="A25" s="181" t="s">
        <v>22</v>
      </c>
      <c r="B25" s="182" t="s">
        <v>262</v>
      </c>
      <c r="C25" s="183">
        <f>SUM(C18:C24)</f>
        <v>0</v>
      </c>
      <c r="D25" s="183">
        <f>SUM(D18:D24)</f>
        <v>0</v>
      </c>
      <c r="E25" s="182" t="s">
        <v>263</v>
      </c>
      <c r="F25" s="21">
        <f>SUM(F16:F24)</f>
        <v>255290</v>
      </c>
      <c r="G25" s="21">
        <f>SUM(G16:G24)</f>
        <v>255290</v>
      </c>
      <c r="H25" s="309"/>
    </row>
    <row r="26" spans="1:8" ht="15.75" customHeight="1" thickBot="1">
      <c r="A26" s="181" t="s">
        <v>23</v>
      </c>
      <c r="B26" s="182" t="s">
        <v>471</v>
      </c>
      <c r="C26" s="183"/>
      <c r="D26" s="183"/>
      <c r="E26" s="182" t="s">
        <v>469</v>
      </c>
      <c r="F26" s="21"/>
      <c r="G26" s="21"/>
      <c r="H26" s="309"/>
    </row>
    <row r="27" spans="1:8" ht="18" customHeight="1" thickBot="1">
      <c r="A27" s="181" t="s">
        <v>24</v>
      </c>
      <c r="B27" s="199" t="s">
        <v>265</v>
      </c>
      <c r="C27" s="183">
        <f>+C15+C16+C17+C25</f>
        <v>4337859</v>
      </c>
      <c r="D27" s="183">
        <f>+D15+D16+D17+D25</f>
        <v>3916884</v>
      </c>
      <c r="E27" s="199" t="s">
        <v>264</v>
      </c>
      <c r="F27" s="21">
        <f>+F15+F25</f>
        <v>4171415</v>
      </c>
      <c r="G27" s="21">
        <f>+G15+G25</f>
        <v>3717823</v>
      </c>
      <c r="H27" s="309"/>
    </row>
    <row r="28" spans="1:8" ht="18" customHeight="1" thickBot="1">
      <c r="A28" s="181" t="s">
        <v>25</v>
      </c>
      <c r="B28" s="199" t="s">
        <v>132</v>
      </c>
      <c r="C28" s="200" t="str">
        <f>IF(((F15-C15)&gt;0),F15-C15,"----")</f>
        <v>----</v>
      </c>
      <c r="D28" s="200" t="str">
        <f>IF(((H15-D15)&gt;0),H15-D15,"----")</f>
        <v>----</v>
      </c>
      <c r="E28" s="199" t="s">
        <v>133</v>
      </c>
      <c r="F28" s="201">
        <f>IF(((C15-F15)&gt;0),C15-F15,"----")</f>
        <v>263073</v>
      </c>
      <c r="G28" s="201">
        <f>IF(((D15-G15)&gt;0),D15-G15,"----")</f>
        <v>216997</v>
      </c>
      <c r="H28" s="309"/>
    </row>
    <row r="31" ht="15.75">
      <c r="B31" s="166"/>
    </row>
    <row r="85" ht="15">
      <c r="D85" s="3">
        <v>1393558</v>
      </c>
    </row>
  </sheetData>
  <sheetProtection/>
  <mergeCells count="5">
    <mergeCell ref="A1:G1"/>
    <mergeCell ref="H1:H28"/>
    <mergeCell ref="A4:A5"/>
    <mergeCell ref="B4:C4"/>
    <mergeCell ref="E4:F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3" r:id="rId1"/>
  <headerFooter alignWithMargins="0">
    <oddHeader>&amp;R&amp;"Times New Roman CE,Félkövér dőlt"&amp;11 &amp;"Arial,Normál"&amp;10 2. melléklet
a 6/2013. (III.11.) Önkormányzati rendelethez</oddHeader>
    <oddFooter>&amp;L&amp;D&amp;C&amp;P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115" zoomScaleSheetLayoutView="115" workbookViewId="0" topLeftCell="A1">
      <selection activeCell="G13" sqref="G13"/>
    </sheetView>
  </sheetViews>
  <sheetFormatPr defaultColWidth="9.00390625" defaultRowHeight="12.75"/>
  <cols>
    <col min="1" max="1" width="8.00390625" style="3" customWidth="1"/>
    <col min="2" max="2" width="58.00390625" style="167" bestFit="1" customWidth="1"/>
    <col min="3" max="4" width="13.875" style="3" customWidth="1"/>
    <col min="5" max="5" width="52.50390625" style="3" customWidth="1"/>
    <col min="6" max="7" width="13.875" style="3" customWidth="1"/>
    <col min="8" max="16384" width="9.375" style="3" customWidth="1"/>
  </cols>
  <sheetData>
    <row r="1" spans="1:8" ht="39.75" customHeight="1">
      <c r="A1" s="308" t="s">
        <v>444</v>
      </c>
      <c r="B1" s="308"/>
      <c r="C1" s="308"/>
      <c r="D1" s="308"/>
      <c r="E1" s="308"/>
      <c r="F1" s="308"/>
      <c r="G1" s="308"/>
      <c r="H1" s="309"/>
    </row>
    <row r="2" spans="6:8" ht="15.75" thickBot="1">
      <c r="F2" s="208"/>
      <c r="G2" s="271" t="s">
        <v>387</v>
      </c>
      <c r="H2" s="309"/>
    </row>
    <row r="3" spans="1:8" s="171" customFormat="1" ht="15.75" customHeight="1" thickBot="1">
      <c r="A3" s="172" t="s">
        <v>341</v>
      </c>
      <c r="B3" s="168" t="s">
        <v>342</v>
      </c>
      <c r="C3" s="169" t="s">
        <v>343</v>
      </c>
      <c r="D3" s="169" t="s">
        <v>344</v>
      </c>
      <c r="E3" s="168" t="s">
        <v>345</v>
      </c>
      <c r="F3" s="170" t="s">
        <v>346</v>
      </c>
      <c r="G3" s="170" t="s">
        <v>347</v>
      </c>
      <c r="H3" s="309"/>
    </row>
    <row r="4" spans="1:8" ht="24" customHeight="1" thickBot="1">
      <c r="A4" s="314" t="s">
        <v>55</v>
      </c>
      <c r="B4" s="312" t="s">
        <v>41</v>
      </c>
      <c r="C4" s="313"/>
      <c r="D4" s="257"/>
      <c r="E4" s="312" t="s">
        <v>46</v>
      </c>
      <c r="F4" s="313"/>
      <c r="G4" s="270"/>
      <c r="H4" s="309"/>
    </row>
    <row r="5" spans="1:8" s="171" customFormat="1" ht="45" customHeight="1" thickBot="1">
      <c r="A5" s="315"/>
      <c r="B5" s="240" t="s">
        <v>51</v>
      </c>
      <c r="C5" s="272" t="s">
        <v>441</v>
      </c>
      <c r="D5" s="272" t="s">
        <v>442</v>
      </c>
      <c r="E5" s="240" t="s">
        <v>51</v>
      </c>
      <c r="F5" s="272" t="s">
        <v>441</v>
      </c>
      <c r="G5" s="272" t="s">
        <v>442</v>
      </c>
      <c r="H5" s="309"/>
    </row>
    <row r="6" spans="1:8" ht="15" customHeight="1">
      <c r="A6" s="173" t="s">
        <v>3</v>
      </c>
      <c r="B6" s="174" t="s">
        <v>56</v>
      </c>
      <c r="C6" s="175">
        <v>50</v>
      </c>
      <c r="D6" s="175">
        <v>1440</v>
      </c>
      <c r="E6" s="174" t="s">
        <v>199</v>
      </c>
      <c r="F6" s="266">
        <v>12371</v>
      </c>
      <c r="G6" s="259">
        <v>31508</v>
      </c>
      <c r="H6" s="309"/>
    </row>
    <row r="7" spans="1:8" ht="30">
      <c r="A7" s="176" t="s">
        <v>4</v>
      </c>
      <c r="B7" s="177" t="s">
        <v>257</v>
      </c>
      <c r="C7" s="178"/>
      <c r="D7" s="178"/>
      <c r="E7" s="177" t="s">
        <v>200</v>
      </c>
      <c r="F7" s="178">
        <v>29923</v>
      </c>
      <c r="G7" s="260">
        <v>33524</v>
      </c>
      <c r="H7" s="309"/>
    </row>
    <row r="8" spans="1:8" ht="15">
      <c r="A8" s="176" t="s">
        <v>5</v>
      </c>
      <c r="B8" s="177" t="s">
        <v>119</v>
      </c>
      <c r="C8" s="178">
        <v>330</v>
      </c>
      <c r="D8" s="178">
        <v>330</v>
      </c>
      <c r="E8" s="177" t="s">
        <v>201</v>
      </c>
      <c r="F8" s="178"/>
      <c r="G8" s="260"/>
      <c r="H8" s="309"/>
    </row>
    <row r="9" spans="1:8" ht="15.75" customHeight="1">
      <c r="A9" s="176" t="s">
        <v>6</v>
      </c>
      <c r="B9" s="177" t="s">
        <v>160</v>
      </c>
      <c r="C9" s="178"/>
      <c r="D9" s="178"/>
      <c r="E9" s="177" t="s">
        <v>202</v>
      </c>
      <c r="F9" s="178"/>
      <c r="G9" s="260"/>
      <c r="H9" s="309"/>
    </row>
    <row r="10" spans="1:8" ht="30">
      <c r="A10" s="176" t="s">
        <v>7</v>
      </c>
      <c r="B10" s="177" t="s">
        <v>44</v>
      </c>
      <c r="C10" s="178"/>
      <c r="D10" s="178"/>
      <c r="E10" s="177" t="s">
        <v>259</v>
      </c>
      <c r="F10" s="178">
        <v>554555</v>
      </c>
      <c r="G10" s="260">
        <v>554555</v>
      </c>
      <c r="H10" s="309"/>
    </row>
    <row r="11" spans="1:8" ht="30">
      <c r="A11" s="176" t="s">
        <v>8</v>
      </c>
      <c r="B11" s="177" t="s">
        <v>114</v>
      </c>
      <c r="C11" s="180"/>
      <c r="D11" s="180"/>
      <c r="E11" s="177" t="s">
        <v>260</v>
      </c>
      <c r="F11" s="178">
        <v>324472</v>
      </c>
      <c r="G11" s="260">
        <v>400002</v>
      </c>
      <c r="H11" s="309"/>
    </row>
    <row r="12" spans="1:8" ht="15.75" customHeight="1">
      <c r="A12" s="176" t="s">
        <v>9</v>
      </c>
      <c r="B12" s="177" t="s">
        <v>93</v>
      </c>
      <c r="C12" s="178"/>
      <c r="D12" s="178"/>
      <c r="E12" s="177" t="s">
        <v>209</v>
      </c>
      <c r="F12" s="178">
        <v>26517</v>
      </c>
      <c r="G12" s="260">
        <v>90359</v>
      </c>
      <c r="H12" s="309"/>
    </row>
    <row r="13" spans="1:8" ht="15">
      <c r="A13" s="176" t="s">
        <v>10</v>
      </c>
      <c r="B13" s="177" t="s">
        <v>258</v>
      </c>
      <c r="C13" s="178"/>
      <c r="D13" s="178"/>
      <c r="E13" s="177" t="s">
        <v>36</v>
      </c>
      <c r="F13" s="178">
        <v>260936</v>
      </c>
      <c r="G13" s="260">
        <v>135075</v>
      </c>
      <c r="H13" s="309"/>
    </row>
    <row r="14" spans="1:8" ht="15.75" customHeight="1">
      <c r="A14" s="176" t="s">
        <v>11</v>
      </c>
      <c r="B14" s="177" t="s">
        <v>118</v>
      </c>
      <c r="C14" s="180">
        <v>534891</v>
      </c>
      <c r="D14" s="180">
        <v>535601</v>
      </c>
      <c r="E14" s="177"/>
      <c r="F14" s="178"/>
      <c r="G14" s="260"/>
      <c r="H14" s="309"/>
    </row>
    <row r="15" spans="1:8" ht="15.75" customHeight="1" thickBot="1">
      <c r="A15" s="176" t="s">
        <v>12</v>
      </c>
      <c r="B15" s="177" t="s">
        <v>188</v>
      </c>
      <c r="C15" s="193">
        <v>2633</v>
      </c>
      <c r="D15" s="193">
        <v>2633</v>
      </c>
      <c r="E15" s="194" t="s">
        <v>221</v>
      </c>
      <c r="F15" s="193">
        <v>3600</v>
      </c>
      <c r="G15" s="262">
        <v>2068</v>
      </c>
      <c r="H15" s="309"/>
    </row>
    <row r="16" spans="1:8" ht="15.75" customHeight="1" thickBot="1">
      <c r="A16" s="181" t="s">
        <v>13</v>
      </c>
      <c r="B16" s="182" t="s">
        <v>116</v>
      </c>
      <c r="C16" s="183">
        <f>SUM(C6:C15)</f>
        <v>537904</v>
      </c>
      <c r="D16" s="183">
        <f>SUM(D6:D15)</f>
        <v>540004</v>
      </c>
      <c r="E16" s="182" t="s">
        <v>117</v>
      </c>
      <c r="F16" s="183">
        <f>SUM(F6:F15)</f>
        <v>1212374</v>
      </c>
      <c r="G16" s="183">
        <f>SUM(G6:G15)</f>
        <v>1247091</v>
      </c>
      <c r="H16" s="309"/>
    </row>
    <row r="17" spans="1:8" ht="15.75" customHeight="1">
      <c r="A17" s="202" t="s">
        <v>14</v>
      </c>
      <c r="B17" s="186" t="s">
        <v>128</v>
      </c>
      <c r="C17" s="203">
        <v>184052</v>
      </c>
      <c r="D17" s="203">
        <v>184052</v>
      </c>
      <c r="E17" s="177" t="s">
        <v>219</v>
      </c>
      <c r="F17" s="197"/>
      <c r="G17" s="261"/>
      <c r="H17" s="309"/>
    </row>
    <row r="18" spans="1:8" ht="15.75" customHeight="1">
      <c r="A18" s="176" t="s">
        <v>15</v>
      </c>
      <c r="B18" s="177" t="s">
        <v>186</v>
      </c>
      <c r="C18" s="193"/>
      <c r="D18" s="193"/>
      <c r="E18" s="177" t="s">
        <v>225</v>
      </c>
      <c r="F18" s="193"/>
      <c r="G18" s="262"/>
      <c r="H18" s="309"/>
    </row>
    <row r="19" spans="1:8" ht="15.75" customHeight="1">
      <c r="A19" s="176" t="s">
        <v>16</v>
      </c>
      <c r="B19" s="177" t="s">
        <v>120</v>
      </c>
      <c r="C19" s="193"/>
      <c r="D19" s="193"/>
      <c r="E19" s="177" t="s">
        <v>124</v>
      </c>
      <c r="F19" s="193"/>
      <c r="G19" s="262"/>
      <c r="H19" s="309"/>
    </row>
    <row r="20" spans="1:8" ht="15.75" customHeight="1">
      <c r="A20" s="176" t="s">
        <v>17</v>
      </c>
      <c r="B20" s="177" t="s">
        <v>121</v>
      </c>
      <c r="C20" s="193">
        <v>406997</v>
      </c>
      <c r="D20" s="193">
        <v>406997</v>
      </c>
      <c r="E20" s="177" t="s">
        <v>125</v>
      </c>
      <c r="F20" s="193">
        <v>83023</v>
      </c>
      <c r="G20" s="262">
        <v>83023</v>
      </c>
      <c r="H20" s="309"/>
    </row>
    <row r="21" spans="1:8" ht="30">
      <c r="A21" s="176" t="s">
        <v>18</v>
      </c>
      <c r="B21" s="194" t="s">
        <v>261</v>
      </c>
      <c r="C21" s="193"/>
      <c r="D21" s="193"/>
      <c r="E21" s="177" t="s">
        <v>226</v>
      </c>
      <c r="F21" s="193"/>
      <c r="G21" s="262"/>
      <c r="H21" s="309"/>
    </row>
    <row r="22" spans="1:8" ht="15.75" customHeight="1">
      <c r="A22" s="176" t="s">
        <v>19</v>
      </c>
      <c r="B22" s="177" t="s">
        <v>190</v>
      </c>
      <c r="C22" s="193"/>
      <c r="D22" s="193"/>
      <c r="E22" s="174" t="s">
        <v>223</v>
      </c>
      <c r="F22" s="193"/>
      <c r="G22" s="262"/>
      <c r="H22" s="309"/>
    </row>
    <row r="23" spans="1:8" ht="15.75" customHeight="1" thickBot="1">
      <c r="A23" s="176" t="s">
        <v>20</v>
      </c>
      <c r="B23" s="174" t="s">
        <v>195</v>
      </c>
      <c r="C23" s="193"/>
      <c r="D23" s="193"/>
      <c r="E23" s="177" t="s">
        <v>227</v>
      </c>
      <c r="F23" s="193"/>
      <c r="G23" s="262"/>
      <c r="H23" s="309"/>
    </row>
    <row r="24" spans="1:8" ht="15.75" customHeight="1" thickBot="1">
      <c r="A24" s="181" t="s">
        <v>21</v>
      </c>
      <c r="B24" s="182" t="s">
        <v>338</v>
      </c>
      <c r="C24" s="183">
        <f>SUM(C18:C23)</f>
        <v>406997</v>
      </c>
      <c r="D24" s="183">
        <f>SUM(D18:D23)</f>
        <v>406997</v>
      </c>
      <c r="E24" s="182" t="s">
        <v>337</v>
      </c>
      <c r="F24" s="267">
        <f>SUM(F17:F23)</f>
        <v>83023</v>
      </c>
      <c r="G24" s="263">
        <f>SUM(G17:G23)</f>
        <v>83023</v>
      </c>
      <c r="H24" s="309"/>
    </row>
    <row r="25" spans="1:8" ht="18" customHeight="1" thickBot="1">
      <c r="A25" s="181" t="s">
        <v>22</v>
      </c>
      <c r="B25" s="199" t="s">
        <v>129</v>
      </c>
      <c r="C25" s="204">
        <f>+C16+C17+C24</f>
        <v>1128953</v>
      </c>
      <c r="D25" s="204">
        <f>+D16+D17+D24</f>
        <v>1131053</v>
      </c>
      <c r="E25" s="199" t="s">
        <v>130</v>
      </c>
      <c r="F25" s="204">
        <f>+F16+F24</f>
        <v>1295397</v>
      </c>
      <c r="G25" s="264">
        <f>+G16+G24</f>
        <v>1330114</v>
      </c>
      <c r="H25" s="309"/>
    </row>
    <row r="26" spans="1:8" ht="18" customHeight="1" thickBot="1">
      <c r="A26" s="181" t="s">
        <v>23</v>
      </c>
      <c r="B26" s="205" t="s">
        <v>132</v>
      </c>
      <c r="C26" s="206">
        <f>IF(((F16-C16)&gt;0),F16-C16,"----")</f>
        <v>674470</v>
      </c>
      <c r="D26" s="206">
        <f>IF(((G16-D16)&gt;0),G16-D16,"----")</f>
        <v>707087</v>
      </c>
      <c r="E26" s="205" t="s">
        <v>133</v>
      </c>
      <c r="F26" s="206" t="str">
        <f>IF(((C16-F16)&gt;0),C16-F16,"----")</f>
        <v>----</v>
      </c>
      <c r="G26" s="265" t="str">
        <f>IF(((D16-G16)&gt;0),D16-G16,"----")</f>
        <v>----</v>
      </c>
      <c r="H26" s="309"/>
    </row>
    <row r="27" ht="15">
      <c r="H27" s="207"/>
    </row>
    <row r="28" ht="15">
      <c r="H28" s="207"/>
    </row>
    <row r="29" spans="2:8" ht="15.75">
      <c r="B29" s="166"/>
      <c r="H29" s="207"/>
    </row>
  </sheetData>
  <sheetProtection/>
  <mergeCells count="5">
    <mergeCell ref="A1:G1"/>
    <mergeCell ref="H1:H26"/>
    <mergeCell ref="A4:A5"/>
    <mergeCell ref="B4:C4"/>
    <mergeCell ref="E4:F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9" r:id="rId1"/>
  <headerFooter alignWithMargins="0">
    <oddHeader>&amp;R&amp;"Times New Roman CE,Félkövér dőlt"&amp;11 &amp;"Arial,Normál"&amp;10 3. melléklet
a 6/2013. (III.11.) Önkormányzati rendelethez</oddHeader>
    <oddFooter>&amp;L&amp;D&amp;C&amp;P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88"/>
  <sheetViews>
    <sheetView view="pageBreakPreview" zoomScaleSheetLayoutView="100" zoomScalePageLayoutView="0" workbookViewId="0" topLeftCell="A1">
      <selection activeCell="N37" sqref="N37"/>
    </sheetView>
  </sheetViews>
  <sheetFormatPr defaultColWidth="9.00390625" defaultRowHeight="12.75"/>
  <cols>
    <col min="1" max="1" width="4.125" style="214" bestFit="1" customWidth="1"/>
    <col min="2" max="2" width="4.875" style="213" customWidth="1"/>
    <col min="3" max="6" width="9.375" style="213" customWidth="1"/>
    <col min="7" max="7" width="52.375" style="213" customWidth="1"/>
    <col min="8" max="8" width="13.375" style="213" hidden="1" customWidth="1"/>
    <col min="9" max="10" width="11.125" style="213" hidden="1" customWidth="1"/>
    <col min="11" max="11" width="12.625" style="213" hidden="1" customWidth="1"/>
    <col min="12" max="12" width="14.875" style="213" hidden="1" customWidth="1"/>
    <col min="13" max="14" width="14.875" style="213" customWidth="1"/>
    <col min="15" max="16384" width="9.375" style="213" customWidth="1"/>
  </cols>
  <sheetData>
    <row r="2" spans="12:14" ht="12.75">
      <c r="L2" s="241"/>
      <c r="M2" s="214"/>
      <c r="N2" s="214" t="s">
        <v>387</v>
      </c>
    </row>
    <row r="3" ht="12.75">
      <c r="A3" s="213"/>
    </row>
    <row r="4" spans="1:14" ht="12.75">
      <c r="A4" s="317"/>
      <c r="B4" s="318" t="s">
        <v>341</v>
      </c>
      <c r="C4" s="318"/>
      <c r="D4" s="318"/>
      <c r="E4" s="318"/>
      <c r="F4" s="318"/>
      <c r="G4" s="318"/>
      <c r="H4" s="232" t="s">
        <v>342</v>
      </c>
      <c r="I4" s="232" t="s">
        <v>343</v>
      </c>
      <c r="J4" s="232" t="s">
        <v>344</v>
      </c>
      <c r="K4" s="232" t="s">
        <v>345</v>
      </c>
      <c r="L4" s="232" t="s">
        <v>346</v>
      </c>
      <c r="M4" s="232" t="s">
        <v>342</v>
      </c>
      <c r="N4" s="232" t="s">
        <v>343</v>
      </c>
    </row>
    <row r="5" spans="1:14" s="225" customFormat="1" ht="52.5" customHeight="1">
      <c r="A5" s="317"/>
      <c r="B5" s="319" t="s">
        <v>430</v>
      </c>
      <c r="C5" s="320"/>
      <c r="D5" s="320"/>
      <c r="E5" s="320"/>
      <c r="F5" s="320"/>
      <c r="G5" s="321"/>
      <c r="H5" s="299" t="s">
        <v>424</v>
      </c>
      <c r="I5" s="299" t="s">
        <v>384</v>
      </c>
      <c r="J5" s="299" t="s">
        <v>425</v>
      </c>
      <c r="K5" s="299" t="s">
        <v>45</v>
      </c>
      <c r="L5" s="299" t="s">
        <v>426</v>
      </c>
      <c r="M5" s="328" t="s">
        <v>441</v>
      </c>
      <c r="N5" s="328" t="s">
        <v>442</v>
      </c>
    </row>
    <row r="6" spans="1:14" ht="12.75">
      <c r="A6" s="317"/>
      <c r="B6" s="322"/>
      <c r="C6" s="323"/>
      <c r="D6" s="323"/>
      <c r="E6" s="323"/>
      <c r="F6" s="323"/>
      <c r="G6" s="324"/>
      <c r="H6" s="330" t="s">
        <v>382</v>
      </c>
      <c r="I6" s="330"/>
      <c r="J6" s="330"/>
      <c r="K6" s="330"/>
      <c r="L6" s="330"/>
      <c r="M6" s="328"/>
      <c r="N6" s="328"/>
    </row>
    <row r="7" spans="1:14" s="225" customFormat="1" ht="25.5">
      <c r="A7" s="317"/>
      <c r="B7" s="325"/>
      <c r="C7" s="326"/>
      <c r="D7" s="326"/>
      <c r="E7" s="326"/>
      <c r="F7" s="326"/>
      <c r="G7" s="327"/>
      <c r="H7" s="299" t="s">
        <v>381</v>
      </c>
      <c r="I7" s="328" t="s">
        <v>380</v>
      </c>
      <c r="J7" s="328"/>
      <c r="K7" s="328"/>
      <c r="L7" s="299" t="s">
        <v>379</v>
      </c>
      <c r="M7" s="328"/>
      <c r="N7" s="328"/>
    </row>
    <row r="8" spans="1:14" ht="12.75">
      <c r="A8" s="219" t="s">
        <v>3</v>
      </c>
      <c r="B8" s="331" t="s">
        <v>522</v>
      </c>
      <c r="C8" s="331"/>
      <c r="D8" s="331"/>
      <c r="E8" s="331"/>
      <c r="F8" s="331"/>
      <c r="G8" s="331"/>
      <c r="H8" s="223">
        <f>SUM(H9:H18)</f>
        <v>25812</v>
      </c>
      <c r="I8" s="223">
        <f>SUM(I9:I18)</f>
        <v>2631</v>
      </c>
      <c r="J8" s="223">
        <f>SUM(J9:J18)</f>
        <v>37080</v>
      </c>
      <c r="K8" s="223">
        <f>SUM(K9:K18)</f>
        <v>149494</v>
      </c>
      <c r="L8" s="223">
        <f>SUM(L9:L18)</f>
        <v>45324</v>
      </c>
      <c r="M8" s="223">
        <f>SUM(M9)</f>
        <v>0</v>
      </c>
      <c r="N8" s="223">
        <f>SUM(N9)</f>
        <v>2660</v>
      </c>
    </row>
    <row r="9" spans="1:14" ht="12.75">
      <c r="A9" s="219" t="s">
        <v>4</v>
      </c>
      <c r="B9" s="329" t="s">
        <v>523</v>
      </c>
      <c r="C9" s="329"/>
      <c r="D9" s="329"/>
      <c r="E9" s="329"/>
      <c r="F9" s="329"/>
      <c r="G9" s="329"/>
      <c r="H9" s="222"/>
      <c r="I9" s="222">
        <v>127</v>
      </c>
      <c r="J9" s="222"/>
      <c r="K9" s="222"/>
      <c r="L9" s="222"/>
      <c r="M9" s="222"/>
      <c r="N9" s="222">
        <v>2660</v>
      </c>
    </row>
    <row r="10" spans="1:14" ht="12.75">
      <c r="A10" s="219" t="s">
        <v>5</v>
      </c>
      <c r="B10" s="331" t="s">
        <v>410</v>
      </c>
      <c r="C10" s="331"/>
      <c r="D10" s="331"/>
      <c r="E10" s="331"/>
      <c r="F10" s="331"/>
      <c r="G10" s="331"/>
      <c r="H10" s="223">
        <f aca="true" t="shared" si="0" ref="H10:M10">SUM(H11:H20)</f>
        <v>13956</v>
      </c>
      <c r="I10" s="223">
        <f t="shared" si="0"/>
        <v>2377</v>
      </c>
      <c r="J10" s="223">
        <f t="shared" si="0"/>
        <v>18665</v>
      </c>
      <c r="K10" s="223">
        <f t="shared" si="0"/>
        <v>74747</v>
      </c>
      <c r="L10" s="223">
        <f t="shared" si="0"/>
        <v>22662</v>
      </c>
      <c r="M10" s="223">
        <f t="shared" si="0"/>
        <v>132407</v>
      </c>
      <c r="N10" s="223">
        <f>SUM(N11:N21)</f>
        <v>192372</v>
      </c>
    </row>
    <row r="11" spans="1:14" ht="12.75">
      <c r="A11" s="219" t="s">
        <v>6</v>
      </c>
      <c r="B11" s="329" t="s">
        <v>339</v>
      </c>
      <c r="C11" s="329"/>
      <c r="D11" s="329"/>
      <c r="E11" s="329"/>
      <c r="F11" s="329"/>
      <c r="G11" s="329"/>
      <c r="H11" s="222"/>
      <c r="I11" s="222">
        <v>127</v>
      </c>
      <c r="J11" s="222"/>
      <c r="K11" s="222"/>
      <c r="L11" s="222"/>
      <c r="M11" s="222">
        <f>SUM(H11:L11)</f>
        <v>127</v>
      </c>
      <c r="N11" s="222">
        <v>127</v>
      </c>
    </row>
    <row r="12" spans="1:14" ht="12.75" customHeight="1">
      <c r="A12" s="219" t="s">
        <v>7</v>
      </c>
      <c r="B12" s="329" t="s">
        <v>409</v>
      </c>
      <c r="C12" s="329"/>
      <c r="D12" s="329"/>
      <c r="E12" s="329"/>
      <c r="F12" s="329"/>
      <c r="G12" s="329"/>
      <c r="H12" s="222">
        <v>1300</v>
      </c>
      <c r="I12" s="222"/>
      <c r="J12" s="222"/>
      <c r="K12" s="222"/>
      <c r="L12" s="222"/>
      <c r="M12" s="222">
        <f aca="true" t="shared" si="1" ref="M12:M20">SUM(H12:L12)</f>
        <v>1300</v>
      </c>
      <c r="N12" s="222">
        <v>1300</v>
      </c>
    </row>
    <row r="13" spans="1:14" ht="12.75" customHeight="1">
      <c r="A13" s="219" t="s">
        <v>8</v>
      </c>
      <c r="B13" s="329" t="s">
        <v>408</v>
      </c>
      <c r="C13" s="329"/>
      <c r="D13" s="329"/>
      <c r="E13" s="329"/>
      <c r="F13" s="329"/>
      <c r="G13" s="329"/>
      <c r="H13" s="222">
        <v>10443</v>
      </c>
      <c r="I13" s="222"/>
      <c r="J13" s="222">
        <v>18415</v>
      </c>
      <c r="K13" s="222"/>
      <c r="L13" s="222"/>
      <c r="M13" s="222">
        <v>27823</v>
      </c>
      <c r="N13" s="222">
        <v>27823</v>
      </c>
    </row>
    <row r="14" spans="1:14" ht="12.75" customHeight="1">
      <c r="A14" s="219" t="s">
        <v>9</v>
      </c>
      <c r="B14" s="316" t="s">
        <v>355</v>
      </c>
      <c r="C14" s="316"/>
      <c r="D14" s="316"/>
      <c r="E14" s="316"/>
      <c r="F14" s="316"/>
      <c r="G14" s="316"/>
      <c r="H14" s="222"/>
      <c r="I14" s="222"/>
      <c r="J14" s="222"/>
      <c r="K14" s="222"/>
      <c r="L14" s="222">
        <v>14214</v>
      </c>
      <c r="M14" s="222">
        <v>15249</v>
      </c>
      <c r="N14" s="222">
        <v>73749</v>
      </c>
    </row>
    <row r="15" spans="1:14" ht="12.75" customHeight="1">
      <c r="A15" s="219" t="s">
        <v>10</v>
      </c>
      <c r="B15" s="316" t="s">
        <v>407</v>
      </c>
      <c r="C15" s="316"/>
      <c r="D15" s="316"/>
      <c r="E15" s="316"/>
      <c r="F15" s="316"/>
      <c r="G15" s="316"/>
      <c r="H15" s="222">
        <v>113</v>
      </c>
      <c r="I15" s="222"/>
      <c r="J15" s="222"/>
      <c r="K15" s="222"/>
      <c r="L15" s="222"/>
      <c r="M15" s="222">
        <f t="shared" si="1"/>
        <v>113</v>
      </c>
      <c r="N15" s="222">
        <v>113</v>
      </c>
    </row>
    <row r="16" spans="1:14" ht="12.75">
      <c r="A16" s="219" t="s">
        <v>11</v>
      </c>
      <c r="B16" s="316" t="s">
        <v>406</v>
      </c>
      <c r="C16" s="316"/>
      <c r="D16" s="316"/>
      <c r="E16" s="316"/>
      <c r="F16" s="316"/>
      <c r="G16" s="316"/>
      <c r="H16" s="222"/>
      <c r="I16" s="222"/>
      <c r="J16" s="222"/>
      <c r="K16" s="222"/>
      <c r="L16" s="222">
        <v>8448</v>
      </c>
      <c r="M16" s="222">
        <f t="shared" si="1"/>
        <v>8448</v>
      </c>
      <c r="N16" s="222">
        <v>8448</v>
      </c>
    </row>
    <row r="17" spans="1:14" ht="12.75">
      <c r="A17" s="219" t="s">
        <v>12</v>
      </c>
      <c r="B17" s="316" t="s">
        <v>405</v>
      </c>
      <c r="C17" s="316"/>
      <c r="D17" s="316"/>
      <c r="E17" s="316"/>
      <c r="F17" s="316"/>
      <c r="G17" s="316"/>
      <c r="H17" s="222"/>
      <c r="I17" s="222"/>
      <c r="J17" s="222"/>
      <c r="K17" s="222">
        <v>27779</v>
      </c>
      <c r="L17" s="222"/>
      <c r="M17" s="222">
        <f t="shared" si="1"/>
        <v>27779</v>
      </c>
      <c r="N17" s="222">
        <v>27779</v>
      </c>
    </row>
    <row r="18" spans="1:14" ht="12.75">
      <c r="A18" s="219" t="s">
        <v>13</v>
      </c>
      <c r="B18" s="316" t="s">
        <v>404</v>
      </c>
      <c r="C18" s="316"/>
      <c r="D18" s="316"/>
      <c r="E18" s="316"/>
      <c r="F18" s="316"/>
      <c r="G18" s="316"/>
      <c r="H18" s="222"/>
      <c r="I18" s="222"/>
      <c r="J18" s="222"/>
      <c r="K18" s="222">
        <v>46968</v>
      </c>
      <c r="L18" s="222"/>
      <c r="M18" s="222">
        <f t="shared" si="1"/>
        <v>46968</v>
      </c>
      <c r="N18" s="222">
        <v>46968</v>
      </c>
    </row>
    <row r="19" spans="1:14" ht="12.75" customHeight="1">
      <c r="A19" s="219" t="s">
        <v>14</v>
      </c>
      <c r="B19" s="316" t="s">
        <v>309</v>
      </c>
      <c r="C19" s="316"/>
      <c r="D19" s="316"/>
      <c r="E19" s="316"/>
      <c r="F19" s="316"/>
      <c r="G19" s="316"/>
      <c r="H19" s="222"/>
      <c r="I19" s="222">
        <v>2250</v>
      </c>
      <c r="J19" s="222">
        <v>250</v>
      </c>
      <c r="K19" s="222"/>
      <c r="L19" s="222"/>
      <c r="M19" s="222">
        <f t="shared" si="1"/>
        <v>2500</v>
      </c>
      <c r="N19" s="222">
        <v>1947</v>
      </c>
    </row>
    <row r="20" spans="1:14" ht="12.75">
      <c r="A20" s="219" t="s">
        <v>15</v>
      </c>
      <c r="B20" s="316" t="s">
        <v>403</v>
      </c>
      <c r="C20" s="329"/>
      <c r="D20" s="329"/>
      <c r="E20" s="329"/>
      <c r="F20" s="329"/>
      <c r="G20" s="329"/>
      <c r="H20" s="222">
        <v>2100</v>
      </c>
      <c r="I20" s="222"/>
      <c r="J20" s="222"/>
      <c r="K20" s="222"/>
      <c r="L20" s="222"/>
      <c r="M20" s="222">
        <f t="shared" si="1"/>
        <v>2100</v>
      </c>
      <c r="N20" s="222">
        <v>2118</v>
      </c>
    </row>
    <row r="21" spans="1:14" ht="12.75">
      <c r="A21" s="219" t="s">
        <v>16</v>
      </c>
      <c r="B21" s="329" t="s">
        <v>350</v>
      </c>
      <c r="C21" s="329"/>
      <c r="D21" s="329"/>
      <c r="E21" s="329"/>
      <c r="F21" s="329"/>
      <c r="G21" s="329"/>
      <c r="H21" s="222"/>
      <c r="I21" s="222">
        <v>10200</v>
      </c>
      <c r="J21" s="222"/>
      <c r="K21" s="222"/>
      <c r="L21" s="222"/>
      <c r="M21" s="222">
        <v>0</v>
      </c>
      <c r="N21" s="222">
        <v>2000</v>
      </c>
    </row>
    <row r="22" spans="1:14" ht="12.75" customHeight="1">
      <c r="A22" s="219" t="s">
        <v>17</v>
      </c>
      <c r="B22" s="332" t="s">
        <v>402</v>
      </c>
      <c r="C22" s="333"/>
      <c r="D22" s="333"/>
      <c r="E22" s="333"/>
      <c r="F22" s="333"/>
      <c r="G22" s="334"/>
      <c r="H22" s="223">
        <f aca="true" t="shared" si="2" ref="H22:M22">SUM(H23:H24)</f>
        <v>268</v>
      </c>
      <c r="I22" s="223">
        <f t="shared" si="2"/>
        <v>0</v>
      </c>
      <c r="J22" s="223">
        <f t="shared" si="2"/>
        <v>0</v>
      </c>
      <c r="K22" s="223">
        <f t="shared" si="2"/>
        <v>0</v>
      </c>
      <c r="L22" s="223">
        <f t="shared" si="2"/>
        <v>0</v>
      </c>
      <c r="M22" s="223">
        <f t="shared" si="2"/>
        <v>268</v>
      </c>
      <c r="N22" s="223">
        <f>SUM(N23:N26)</f>
        <v>10684</v>
      </c>
    </row>
    <row r="23" spans="1:14" ht="12.75">
      <c r="A23" s="219" t="s">
        <v>18</v>
      </c>
      <c r="B23" s="329" t="s">
        <v>401</v>
      </c>
      <c r="C23" s="329"/>
      <c r="D23" s="329"/>
      <c r="E23" s="329"/>
      <c r="F23" s="329"/>
      <c r="G23" s="329"/>
      <c r="H23" s="222">
        <v>225</v>
      </c>
      <c r="I23" s="222"/>
      <c r="J23" s="222"/>
      <c r="K23" s="222"/>
      <c r="L23" s="222"/>
      <c r="M23" s="222">
        <f>SUM(H23:L23)</f>
        <v>225</v>
      </c>
      <c r="N23" s="222">
        <v>225</v>
      </c>
    </row>
    <row r="24" spans="1:14" ht="12.75">
      <c r="A24" s="219" t="s">
        <v>19</v>
      </c>
      <c r="B24" s="329" t="s">
        <v>310</v>
      </c>
      <c r="C24" s="329"/>
      <c r="D24" s="329"/>
      <c r="E24" s="329"/>
      <c r="F24" s="329"/>
      <c r="G24" s="329"/>
      <c r="H24" s="222">
        <v>43</v>
      </c>
      <c r="I24" s="222"/>
      <c r="J24" s="222"/>
      <c r="K24" s="222"/>
      <c r="L24" s="222"/>
      <c r="M24" s="222">
        <f>SUM(H24:L24)</f>
        <v>43</v>
      </c>
      <c r="N24" s="222">
        <v>7543</v>
      </c>
    </row>
    <row r="25" spans="1:14" ht="25.5" customHeight="1">
      <c r="A25" s="219" t="s">
        <v>20</v>
      </c>
      <c r="B25" s="329" t="s">
        <v>428</v>
      </c>
      <c r="C25" s="329"/>
      <c r="D25" s="329"/>
      <c r="E25" s="329"/>
      <c r="F25" s="329"/>
      <c r="G25" s="329"/>
      <c r="H25" s="222"/>
      <c r="I25" s="222">
        <v>9500</v>
      </c>
      <c r="J25" s="222">
        <v>500</v>
      </c>
      <c r="K25" s="222"/>
      <c r="L25" s="222"/>
      <c r="M25" s="222">
        <v>0</v>
      </c>
      <c r="N25" s="222">
        <v>2916</v>
      </c>
    </row>
    <row r="26" spans="1:14" ht="12.75">
      <c r="A26" s="219" t="s">
        <v>21</v>
      </c>
      <c r="B26" s="329" t="s">
        <v>349</v>
      </c>
      <c r="C26" s="329"/>
      <c r="D26" s="329"/>
      <c r="E26" s="329"/>
      <c r="F26" s="329"/>
      <c r="G26" s="329"/>
      <c r="H26" s="222">
        <v>8000</v>
      </c>
      <c r="I26" s="222"/>
      <c r="J26" s="222"/>
      <c r="K26" s="222"/>
      <c r="L26" s="222"/>
      <c r="M26" s="222">
        <v>0</v>
      </c>
      <c r="N26" s="222">
        <v>0</v>
      </c>
    </row>
    <row r="27" spans="1:14" ht="12.75">
      <c r="A27" s="219" t="s">
        <v>22</v>
      </c>
      <c r="B27" s="331" t="s">
        <v>501</v>
      </c>
      <c r="C27" s="331"/>
      <c r="D27" s="331"/>
      <c r="E27" s="331"/>
      <c r="F27" s="331"/>
      <c r="G27" s="331"/>
      <c r="H27" s="224">
        <f>SUM(H28)</f>
        <v>0</v>
      </c>
      <c r="I27" s="224">
        <f>SUM(I28:I28)</f>
        <v>0</v>
      </c>
      <c r="J27" s="224">
        <f>SUM(J28)</f>
        <v>4000</v>
      </c>
      <c r="K27" s="224"/>
      <c r="L27" s="224"/>
      <c r="M27" s="224">
        <f>SUM(M28)</f>
        <v>0</v>
      </c>
      <c r="N27" s="224">
        <f>SUM(N28:N29)</f>
        <v>247</v>
      </c>
    </row>
    <row r="28" spans="1:14" ht="12.75">
      <c r="A28" s="219" t="s">
        <v>23</v>
      </c>
      <c r="B28" s="335" t="s">
        <v>502</v>
      </c>
      <c r="C28" s="335"/>
      <c r="D28" s="335"/>
      <c r="E28" s="335"/>
      <c r="F28" s="335"/>
      <c r="G28" s="335"/>
      <c r="H28" s="242"/>
      <c r="I28" s="242"/>
      <c r="J28" s="242">
        <v>4000</v>
      </c>
      <c r="K28" s="242"/>
      <c r="L28" s="242"/>
      <c r="M28" s="242"/>
      <c r="N28" s="242">
        <v>157</v>
      </c>
    </row>
    <row r="29" spans="1:14" ht="12.75">
      <c r="A29" s="219" t="s">
        <v>24</v>
      </c>
      <c r="B29" s="336" t="s">
        <v>524</v>
      </c>
      <c r="C29" s="337"/>
      <c r="D29" s="337"/>
      <c r="E29" s="337"/>
      <c r="F29" s="337"/>
      <c r="G29" s="338"/>
      <c r="H29" s="242"/>
      <c r="I29" s="242"/>
      <c r="J29" s="242"/>
      <c r="K29" s="242"/>
      <c r="L29" s="242"/>
      <c r="M29" s="242"/>
      <c r="N29" s="242">
        <v>90</v>
      </c>
    </row>
    <row r="30" spans="1:14" s="225" customFormat="1" ht="12.75">
      <c r="A30" s="219" t="s">
        <v>25</v>
      </c>
      <c r="B30" s="331" t="s">
        <v>400</v>
      </c>
      <c r="C30" s="331"/>
      <c r="D30" s="331"/>
      <c r="E30" s="331"/>
      <c r="F30" s="331"/>
      <c r="G30" s="331"/>
      <c r="H30" s="224">
        <f>SUM(H32:H33)</f>
        <v>0</v>
      </c>
      <c r="I30" s="224">
        <f>SUM(I32:I33)</f>
        <v>0</v>
      </c>
      <c r="J30" s="224">
        <f>SUM(J32:J33)</f>
        <v>2000</v>
      </c>
      <c r="K30" s="224">
        <f>SUM(K32:K33)</f>
        <v>0</v>
      </c>
      <c r="L30" s="224">
        <f>SUM(L32:L33)</f>
        <v>0</v>
      </c>
      <c r="M30" s="224">
        <f>SUM(M31:M33)</f>
        <v>3200</v>
      </c>
      <c r="N30" s="224">
        <f>SUM(N31:N37)</f>
        <v>5804</v>
      </c>
    </row>
    <row r="31" spans="1:14" s="225" customFormat="1" ht="12.75">
      <c r="A31" s="219" t="s">
        <v>26</v>
      </c>
      <c r="B31" s="336" t="s">
        <v>340</v>
      </c>
      <c r="C31" s="337"/>
      <c r="D31" s="337"/>
      <c r="E31" s="337"/>
      <c r="F31" s="337"/>
      <c r="G31" s="338"/>
      <c r="H31" s="242"/>
      <c r="I31" s="242"/>
      <c r="J31" s="242"/>
      <c r="K31" s="242"/>
      <c r="L31" s="242"/>
      <c r="M31" s="242">
        <v>1200</v>
      </c>
      <c r="N31" s="242">
        <v>561</v>
      </c>
    </row>
    <row r="32" spans="1:14" s="225" customFormat="1" ht="12.75">
      <c r="A32" s="219" t="s">
        <v>27</v>
      </c>
      <c r="B32" s="335" t="s">
        <v>399</v>
      </c>
      <c r="C32" s="335"/>
      <c r="D32" s="335"/>
      <c r="E32" s="335"/>
      <c r="F32" s="335"/>
      <c r="G32" s="335"/>
      <c r="H32" s="242"/>
      <c r="I32" s="242"/>
      <c r="J32" s="242">
        <v>1000</v>
      </c>
      <c r="K32" s="242"/>
      <c r="L32" s="242"/>
      <c r="M32" s="242">
        <f>SUM(H32:L32)</f>
        <v>1000</v>
      </c>
      <c r="N32" s="242">
        <v>0</v>
      </c>
    </row>
    <row r="33" spans="1:14" ht="12.75">
      <c r="A33" s="219" t="s">
        <v>28</v>
      </c>
      <c r="B33" s="339" t="s">
        <v>427</v>
      </c>
      <c r="C33" s="339"/>
      <c r="D33" s="339"/>
      <c r="E33" s="339"/>
      <c r="F33" s="339"/>
      <c r="G33" s="339"/>
      <c r="H33" s="242"/>
      <c r="I33" s="242"/>
      <c r="J33" s="242">
        <v>1000</v>
      </c>
      <c r="K33" s="242"/>
      <c r="L33" s="242"/>
      <c r="M33" s="242">
        <f>SUM(H33:L33)</f>
        <v>1000</v>
      </c>
      <c r="N33" s="242">
        <v>0</v>
      </c>
    </row>
    <row r="34" spans="1:14" ht="12.75">
      <c r="A34" s="219" t="s">
        <v>29</v>
      </c>
      <c r="B34" s="329" t="s">
        <v>429</v>
      </c>
      <c r="C34" s="329"/>
      <c r="D34" s="329"/>
      <c r="E34" s="329"/>
      <c r="F34" s="329"/>
      <c r="G34" s="329"/>
      <c r="H34" s="222"/>
      <c r="I34" s="222">
        <v>631</v>
      </c>
      <c r="J34" s="222"/>
      <c r="K34" s="222"/>
      <c r="L34" s="222"/>
      <c r="M34" s="222">
        <v>0</v>
      </c>
      <c r="N34" s="222">
        <v>2500</v>
      </c>
    </row>
    <row r="35" spans="1:14" ht="12.75">
      <c r="A35" s="219" t="s">
        <v>30</v>
      </c>
      <c r="B35" s="340" t="s">
        <v>454</v>
      </c>
      <c r="C35" s="341"/>
      <c r="D35" s="341"/>
      <c r="E35" s="341"/>
      <c r="F35" s="341"/>
      <c r="G35" s="342"/>
      <c r="H35" s="222"/>
      <c r="I35" s="222"/>
      <c r="J35" s="222"/>
      <c r="K35" s="222"/>
      <c r="L35" s="222"/>
      <c r="M35" s="222">
        <v>0</v>
      </c>
      <c r="N35" s="222">
        <v>200</v>
      </c>
    </row>
    <row r="36" spans="1:14" ht="12.75">
      <c r="A36" s="219" t="s">
        <v>31</v>
      </c>
      <c r="B36" s="340" t="s">
        <v>500</v>
      </c>
      <c r="C36" s="341"/>
      <c r="D36" s="341"/>
      <c r="E36" s="341"/>
      <c r="F36" s="341"/>
      <c r="G36" s="342"/>
      <c r="H36" s="222"/>
      <c r="I36" s="222"/>
      <c r="J36" s="222"/>
      <c r="K36" s="222"/>
      <c r="L36" s="222"/>
      <c r="M36" s="222">
        <v>0</v>
      </c>
      <c r="N36" s="222">
        <v>1926</v>
      </c>
    </row>
    <row r="37" spans="1:14" ht="12.75">
      <c r="A37" s="219" t="s">
        <v>106</v>
      </c>
      <c r="B37" s="340" t="s">
        <v>510</v>
      </c>
      <c r="C37" s="341"/>
      <c r="D37" s="341"/>
      <c r="E37" s="341"/>
      <c r="F37" s="341"/>
      <c r="G37" s="342"/>
      <c r="H37" s="222"/>
      <c r="I37" s="222"/>
      <c r="J37" s="222"/>
      <c r="K37" s="222"/>
      <c r="L37" s="222"/>
      <c r="M37" s="222">
        <v>0</v>
      </c>
      <c r="N37" s="222">
        <v>617</v>
      </c>
    </row>
    <row r="38" spans="1:14" ht="12.75">
      <c r="A38" s="219" t="s">
        <v>107</v>
      </c>
      <c r="B38" s="331" t="s">
        <v>397</v>
      </c>
      <c r="C38" s="331"/>
      <c r="D38" s="331"/>
      <c r="E38" s="331"/>
      <c r="F38" s="331"/>
      <c r="G38" s="331"/>
      <c r="H38" s="224">
        <f>SUM(H39)</f>
        <v>50</v>
      </c>
      <c r="I38" s="224">
        <f>SUM(I39:I39)</f>
        <v>950</v>
      </c>
      <c r="J38" s="224">
        <f>SUM(J39:J39)</f>
        <v>0</v>
      </c>
      <c r="K38" s="224"/>
      <c r="L38" s="224"/>
      <c r="M38" s="224">
        <f>SUM(M39:M39)</f>
        <v>1000</v>
      </c>
      <c r="N38" s="224">
        <f>SUM(N39:N39)</f>
        <v>555</v>
      </c>
    </row>
    <row r="39" spans="1:14" ht="12.75">
      <c r="A39" s="219" t="s">
        <v>108</v>
      </c>
      <c r="B39" s="329" t="s">
        <v>311</v>
      </c>
      <c r="C39" s="329"/>
      <c r="D39" s="329"/>
      <c r="E39" s="329"/>
      <c r="F39" s="329"/>
      <c r="G39" s="329"/>
      <c r="H39" s="222">
        <v>50</v>
      </c>
      <c r="I39" s="222">
        <v>950</v>
      </c>
      <c r="J39" s="222"/>
      <c r="K39" s="222"/>
      <c r="L39" s="222"/>
      <c r="M39" s="222">
        <f>SUM(H39:L39)</f>
        <v>1000</v>
      </c>
      <c r="N39" s="222">
        <v>555</v>
      </c>
    </row>
    <row r="40" spans="1:14" ht="12.75">
      <c r="A40" s="219" t="s">
        <v>109</v>
      </c>
      <c r="B40" s="331" t="s">
        <v>396</v>
      </c>
      <c r="C40" s="331"/>
      <c r="D40" s="331"/>
      <c r="E40" s="331"/>
      <c r="F40" s="331"/>
      <c r="G40" s="331"/>
      <c r="H40" s="223">
        <f aca="true" t="shared" si="3" ref="H40:M40">SUM(H41:H45)</f>
        <v>12317</v>
      </c>
      <c r="I40" s="223">
        <f t="shared" si="3"/>
        <v>267339</v>
      </c>
      <c r="J40" s="223">
        <f t="shared" si="3"/>
        <v>48388</v>
      </c>
      <c r="K40" s="223">
        <f t="shared" si="3"/>
        <v>479808</v>
      </c>
      <c r="L40" s="223">
        <f t="shared" si="3"/>
        <v>1026</v>
      </c>
      <c r="M40" s="223">
        <f t="shared" si="3"/>
        <v>810788</v>
      </c>
      <c r="N40" s="223">
        <f>SUM(N41:N48)</f>
        <v>879637</v>
      </c>
    </row>
    <row r="41" spans="1:14" ht="12.75">
      <c r="A41" s="219" t="s">
        <v>393</v>
      </c>
      <c r="B41" s="335" t="s">
        <v>312</v>
      </c>
      <c r="C41" s="335"/>
      <c r="D41" s="335"/>
      <c r="E41" s="335"/>
      <c r="F41" s="335"/>
      <c r="G41" s="335"/>
      <c r="H41" s="242">
        <v>260</v>
      </c>
      <c r="I41" s="242">
        <v>1695</v>
      </c>
      <c r="J41" s="242">
        <v>1305</v>
      </c>
      <c r="K41" s="242"/>
      <c r="L41" s="242"/>
      <c r="M41" s="242">
        <f>SUM(H41:L41)</f>
        <v>3260</v>
      </c>
      <c r="N41" s="242">
        <v>4795</v>
      </c>
    </row>
    <row r="42" spans="1:14" ht="12.75">
      <c r="A42" s="219" t="s">
        <v>391</v>
      </c>
      <c r="B42" s="329" t="s">
        <v>395</v>
      </c>
      <c r="C42" s="329"/>
      <c r="D42" s="329"/>
      <c r="E42" s="329"/>
      <c r="F42" s="329"/>
      <c r="G42" s="329"/>
      <c r="H42" s="222">
        <v>9629</v>
      </c>
      <c r="I42" s="222">
        <v>265644</v>
      </c>
      <c r="J42" s="222">
        <v>47083</v>
      </c>
      <c r="K42" s="222">
        <v>479808</v>
      </c>
      <c r="L42" s="222">
        <v>1026</v>
      </c>
      <c r="M42" s="222">
        <v>804280</v>
      </c>
      <c r="N42" s="222">
        <v>860807</v>
      </c>
    </row>
    <row r="43" spans="1:14" ht="12.75">
      <c r="A43" s="219" t="s">
        <v>390</v>
      </c>
      <c r="B43" s="329" t="s">
        <v>394</v>
      </c>
      <c r="C43" s="329"/>
      <c r="D43" s="329"/>
      <c r="E43" s="329"/>
      <c r="F43" s="329"/>
      <c r="G43" s="329"/>
      <c r="H43" s="222">
        <v>320</v>
      </c>
      <c r="I43" s="222"/>
      <c r="J43" s="222"/>
      <c r="K43" s="222"/>
      <c r="L43" s="222"/>
      <c r="M43" s="222">
        <f>SUM(H43:L43)</f>
        <v>320</v>
      </c>
      <c r="N43" s="222">
        <v>320</v>
      </c>
    </row>
    <row r="44" spans="1:14" ht="12.75">
      <c r="A44" s="219" t="s">
        <v>388</v>
      </c>
      <c r="B44" s="329" t="s">
        <v>392</v>
      </c>
      <c r="C44" s="329"/>
      <c r="D44" s="329"/>
      <c r="E44" s="329"/>
      <c r="F44" s="329"/>
      <c r="G44" s="329"/>
      <c r="H44" s="222"/>
      <c r="I44" s="222"/>
      <c r="J44" s="222"/>
      <c r="K44" s="222"/>
      <c r="L44" s="222"/>
      <c r="M44" s="222">
        <v>820</v>
      </c>
      <c r="N44" s="222">
        <v>820</v>
      </c>
    </row>
    <row r="45" spans="1:14" ht="12.75">
      <c r="A45" s="219" t="s">
        <v>378</v>
      </c>
      <c r="B45" s="329" t="s">
        <v>389</v>
      </c>
      <c r="C45" s="329"/>
      <c r="D45" s="329"/>
      <c r="E45" s="329"/>
      <c r="F45" s="329"/>
      <c r="G45" s="329"/>
      <c r="H45" s="222">
        <v>2108</v>
      </c>
      <c r="I45" s="222"/>
      <c r="J45" s="222"/>
      <c r="K45" s="222"/>
      <c r="L45" s="222"/>
      <c r="M45" s="222">
        <f>SUM(H45:L45)</f>
        <v>2108</v>
      </c>
      <c r="N45" s="222">
        <v>2108</v>
      </c>
    </row>
    <row r="46" spans="1:14" ht="12.75">
      <c r="A46" s="219" t="s">
        <v>411</v>
      </c>
      <c r="B46" s="340" t="s">
        <v>455</v>
      </c>
      <c r="C46" s="341"/>
      <c r="D46" s="341"/>
      <c r="E46" s="341"/>
      <c r="F46" s="341"/>
      <c r="G46" s="342"/>
      <c r="H46" s="222"/>
      <c r="I46" s="222"/>
      <c r="J46" s="222"/>
      <c r="K46" s="222"/>
      <c r="L46" s="222"/>
      <c r="M46" s="222">
        <v>0</v>
      </c>
      <c r="N46" s="222">
        <v>9303</v>
      </c>
    </row>
    <row r="47" spans="1:14" ht="12.75">
      <c r="A47" s="219" t="s">
        <v>376</v>
      </c>
      <c r="B47" s="340" t="s">
        <v>503</v>
      </c>
      <c r="C47" s="341"/>
      <c r="D47" s="341"/>
      <c r="E47" s="341"/>
      <c r="F47" s="341"/>
      <c r="G47" s="342"/>
      <c r="H47" s="222"/>
      <c r="I47" s="222"/>
      <c r="J47" s="222"/>
      <c r="K47" s="222"/>
      <c r="L47" s="222"/>
      <c r="M47" s="222"/>
      <c r="N47" s="222">
        <v>545</v>
      </c>
    </row>
    <row r="48" spans="1:14" ht="12.75">
      <c r="A48" s="219" t="s">
        <v>375</v>
      </c>
      <c r="B48" s="340" t="s">
        <v>512</v>
      </c>
      <c r="C48" s="341"/>
      <c r="D48" s="341"/>
      <c r="E48" s="341"/>
      <c r="F48" s="341"/>
      <c r="G48" s="342"/>
      <c r="H48" s="222"/>
      <c r="I48" s="222"/>
      <c r="J48" s="222"/>
      <c r="K48" s="222"/>
      <c r="L48" s="222"/>
      <c r="M48" s="222"/>
      <c r="N48" s="222">
        <v>939</v>
      </c>
    </row>
    <row r="49" spans="1:14" s="225" customFormat="1" ht="12.75">
      <c r="A49" s="219" t="s">
        <v>374</v>
      </c>
      <c r="B49" s="331" t="s">
        <v>377</v>
      </c>
      <c r="C49" s="331"/>
      <c r="D49" s="331"/>
      <c r="E49" s="331"/>
      <c r="F49" s="331"/>
      <c r="G49" s="331"/>
      <c r="H49" s="223">
        <f aca="true" t="shared" si="4" ref="H49:M49">SUM(H50:H58)</f>
        <v>17047</v>
      </c>
      <c r="I49" s="223">
        <f t="shared" si="4"/>
        <v>36253</v>
      </c>
      <c r="J49" s="223">
        <f t="shared" si="4"/>
        <v>500</v>
      </c>
      <c r="K49" s="223">
        <f t="shared" si="4"/>
        <v>0</v>
      </c>
      <c r="L49" s="223">
        <f t="shared" si="4"/>
        <v>110138</v>
      </c>
      <c r="M49" s="223">
        <f t="shared" si="4"/>
        <v>260936</v>
      </c>
      <c r="N49" s="223">
        <f>SUM(N50:N59)</f>
        <v>135075</v>
      </c>
    </row>
    <row r="50" spans="1:14" ht="12.75">
      <c r="A50" s="219" t="s">
        <v>412</v>
      </c>
      <c r="B50" s="316" t="s">
        <v>355</v>
      </c>
      <c r="C50" s="329"/>
      <c r="D50" s="329"/>
      <c r="E50" s="329"/>
      <c r="F50" s="329"/>
      <c r="G50" s="329"/>
      <c r="H50" s="222">
        <v>7247</v>
      </c>
      <c r="I50" s="222"/>
      <c r="J50" s="222"/>
      <c r="K50" s="222"/>
      <c r="L50" s="222">
        <v>60138</v>
      </c>
      <c r="M50" s="222">
        <f>SUM(H50:L50)</f>
        <v>67385</v>
      </c>
      <c r="N50" s="222">
        <v>8885</v>
      </c>
    </row>
    <row r="51" spans="1:14" ht="12.75">
      <c r="A51" s="219" t="s">
        <v>413</v>
      </c>
      <c r="B51" s="329" t="s">
        <v>354</v>
      </c>
      <c r="C51" s="329"/>
      <c r="D51" s="329"/>
      <c r="E51" s="329"/>
      <c r="F51" s="329"/>
      <c r="G51" s="329"/>
      <c r="H51" s="222"/>
      <c r="I51" s="222">
        <v>8500</v>
      </c>
      <c r="J51" s="222"/>
      <c r="K51" s="222"/>
      <c r="L51" s="222">
        <v>50000</v>
      </c>
      <c r="M51" s="222">
        <f>SUM(H51:L51)</f>
        <v>58500</v>
      </c>
      <c r="N51" s="222">
        <v>43500</v>
      </c>
    </row>
    <row r="52" spans="1:14" ht="12.75">
      <c r="A52" s="219" t="s">
        <v>414</v>
      </c>
      <c r="B52" s="329" t="s">
        <v>353</v>
      </c>
      <c r="C52" s="329"/>
      <c r="D52" s="329"/>
      <c r="E52" s="329"/>
      <c r="F52" s="329"/>
      <c r="G52" s="329"/>
      <c r="H52" s="222">
        <v>1800</v>
      </c>
      <c r="I52" s="222"/>
      <c r="J52" s="222"/>
      <c r="K52" s="222"/>
      <c r="L52" s="222"/>
      <c r="M52" s="222">
        <v>1300</v>
      </c>
      <c r="N52" s="222">
        <v>1300</v>
      </c>
    </row>
    <row r="53" spans="1:14" ht="12.75" customHeight="1">
      <c r="A53" s="219" t="s">
        <v>373</v>
      </c>
      <c r="B53" s="340" t="s">
        <v>352</v>
      </c>
      <c r="C53" s="341"/>
      <c r="D53" s="341"/>
      <c r="E53" s="341"/>
      <c r="F53" s="341"/>
      <c r="G53" s="342"/>
      <c r="H53" s="222"/>
      <c r="I53" s="222"/>
      <c r="J53" s="222"/>
      <c r="K53" s="222"/>
      <c r="L53" s="222"/>
      <c r="M53" s="222">
        <v>1883</v>
      </c>
      <c r="N53" s="222">
        <v>0</v>
      </c>
    </row>
    <row r="54" spans="1:14" ht="25.5" customHeight="1">
      <c r="A54" s="219" t="s">
        <v>372</v>
      </c>
      <c r="B54" s="329" t="s">
        <v>351</v>
      </c>
      <c r="C54" s="329"/>
      <c r="D54" s="329"/>
      <c r="E54" s="329"/>
      <c r="F54" s="329"/>
      <c r="G54" s="329"/>
      <c r="H54" s="222"/>
      <c r="I54" s="222">
        <v>9500</v>
      </c>
      <c r="J54" s="222">
        <v>500</v>
      </c>
      <c r="K54" s="222"/>
      <c r="L54" s="222"/>
      <c r="M54" s="222">
        <v>2916</v>
      </c>
      <c r="N54" s="222">
        <v>0</v>
      </c>
    </row>
    <row r="55" spans="1:14" ht="12.75">
      <c r="A55" s="219" t="s">
        <v>415</v>
      </c>
      <c r="B55" s="329" t="s">
        <v>350</v>
      </c>
      <c r="C55" s="329"/>
      <c r="D55" s="329"/>
      <c r="E55" s="329"/>
      <c r="F55" s="329"/>
      <c r="G55" s="329"/>
      <c r="H55" s="222"/>
      <c r="I55" s="222">
        <v>10200</v>
      </c>
      <c r="J55" s="222"/>
      <c r="K55" s="222"/>
      <c r="L55" s="222"/>
      <c r="M55" s="222">
        <v>2000</v>
      </c>
      <c r="N55" s="222">
        <v>0</v>
      </c>
    </row>
    <row r="56" spans="1:14" ht="12.75">
      <c r="A56" s="219" t="s">
        <v>370</v>
      </c>
      <c r="B56" s="329" t="s">
        <v>429</v>
      </c>
      <c r="C56" s="329"/>
      <c r="D56" s="329"/>
      <c r="E56" s="329"/>
      <c r="F56" s="329"/>
      <c r="G56" s="329"/>
      <c r="H56" s="222"/>
      <c r="I56" s="222">
        <v>631</v>
      </c>
      <c r="J56" s="222"/>
      <c r="K56" s="222"/>
      <c r="L56" s="222"/>
      <c r="M56" s="222">
        <v>2500</v>
      </c>
      <c r="N56" s="222">
        <v>0</v>
      </c>
    </row>
    <row r="57" spans="1:14" ht="12.75">
      <c r="A57" s="219" t="s">
        <v>369</v>
      </c>
      <c r="B57" s="329" t="s">
        <v>349</v>
      </c>
      <c r="C57" s="329"/>
      <c r="D57" s="329"/>
      <c r="E57" s="329"/>
      <c r="F57" s="329"/>
      <c r="G57" s="329"/>
      <c r="H57" s="222">
        <v>8000</v>
      </c>
      <c r="I57" s="222"/>
      <c r="J57" s="222"/>
      <c r="K57" s="222"/>
      <c r="L57" s="222"/>
      <c r="M57" s="222">
        <v>18000</v>
      </c>
      <c r="N57" s="222">
        <v>0</v>
      </c>
    </row>
    <row r="58" spans="1:14" ht="12.75">
      <c r="A58" s="219" t="s">
        <v>416</v>
      </c>
      <c r="B58" s="329" t="s">
        <v>348</v>
      </c>
      <c r="C58" s="329"/>
      <c r="D58" s="329"/>
      <c r="E58" s="329"/>
      <c r="F58" s="329"/>
      <c r="G58" s="329"/>
      <c r="H58" s="222"/>
      <c r="I58" s="222">
        <v>7422</v>
      </c>
      <c r="J58" s="222"/>
      <c r="K58" s="222"/>
      <c r="L58" s="222"/>
      <c r="M58" s="222">
        <v>106452</v>
      </c>
      <c r="N58" s="222">
        <v>80000</v>
      </c>
    </row>
    <row r="59" spans="1:14" ht="12.75">
      <c r="A59" s="219" t="s">
        <v>367</v>
      </c>
      <c r="B59" s="340" t="s">
        <v>537</v>
      </c>
      <c r="C59" s="341"/>
      <c r="D59" s="341"/>
      <c r="E59" s="341"/>
      <c r="F59" s="341"/>
      <c r="G59" s="342"/>
      <c r="H59" s="222"/>
      <c r="I59" s="222"/>
      <c r="J59" s="222"/>
      <c r="K59" s="222"/>
      <c r="L59" s="222"/>
      <c r="M59" s="222"/>
      <c r="N59" s="222">
        <v>1390</v>
      </c>
    </row>
    <row r="60" spans="1:14" ht="12.75">
      <c r="A60" s="219" t="s">
        <v>365</v>
      </c>
      <c r="B60" s="331" t="s">
        <v>362</v>
      </c>
      <c r="C60" s="331"/>
      <c r="D60" s="331"/>
      <c r="E60" s="331"/>
      <c r="F60" s="331"/>
      <c r="G60" s="331"/>
      <c r="H60" s="224">
        <f>SUM(H61)</f>
        <v>0</v>
      </c>
      <c r="I60" s="224">
        <f>SUM(I61:I61)</f>
        <v>0</v>
      </c>
      <c r="J60" s="224">
        <f>SUM(J61)</f>
        <v>4000</v>
      </c>
      <c r="K60" s="224"/>
      <c r="L60" s="224"/>
      <c r="M60" s="224">
        <f>SUM(M61)</f>
        <v>175</v>
      </c>
      <c r="N60" s="224">
        <f>SUM(N61:N65)</f>
        <v>13166</v>
      </c>
    </row>
    <row r="61" spans="1:14" ht="12.75">
      <c r="A61" s="219" t="s">
        <v>363</v>
      </c>
      <c r="B61" s="335" t="s">
        <v>313</v>
      </c>
      <c r="C61" s="335"/>
      <c r="D61" s="335"/>
      <c r="E61" s="335"/>
      <c r="F61" s="335"/>
      <c r="G61" s="335"/>
      <c r="H61" s="242"/>
      <c r="I61" s="242"/>
      <c r="J61" s="242">
        <v>4000</v>
      </c>
      <c r="K61" s="242"/>
      <c r="L61" s="242"/>
      <c r="M61" s="242">
        <v>175</v>
      </c>
      <c r="N61" s="242">
        <v>175</v>
      </c>
    </row>
    <row r="62" spans="1:14" ht="12.75">
      <c r="A62" s="219" t="s">
        <v>361</v>
      </c>
      <c r="B62" s="336" t="s">
        <v>504</v>
      </c>
      <c r="C62" s="337"/>
      <c r="D62" s="337"/>
      <c r="E62" s="337"/>
      <c r="F62" s="337"/>
      <c r="G62" s="338"/>
      <c r="H62" s="242"/>
      <c r="I62" s="242"/>
      <c r="J62" s="242"/>
      <c r="K62" s="242"/>
      <c r="L62" s="242"/>
      <c r="M62" s="242"/>
      <c r="N62" s="242">
        <v>179</v>
      </c>
    </row>
    <row r="63" spans="1:14" ht="12.75">
      <c r="A63" s="219" t="s">
        <v>360</v>
      </c>
      <c r="B63" s="336" t="s">
        <v>525</v>
      </c>
      <c r="C63" s="337"/>
      <c r="D63" s="337"/>
      <c r="E63" s="337"/>
      <c r="F63" s="337"/>
      <c r="G63" s="338"/>
      <c r="H63" s="242"/>
      <c r="I63" s="242"/>
      <c r="J63" s="242"/>
      <c r="K63" s="242"/>
      <c r="L63" s="242"/>
      <c r="M63" s="242"/>
      <c r="N63" s="242">
        <v>200</v>
      </c>
    </row>
    <row r="64" spans="1:14" ht="12.75">
      <c r="A64" s="219" t="s">
        <v>418</v>
      </c>
      <c r="B64" s="336" t="s">
        <v>540</v>
      </c>
      <c r="C64" s="337"/>
      <c r="D64" s="337"/>
      <c r="E64" s="337"/>
      <c r="F64" s="337"/>
      <c r="G64" s="338"/>
      <c r="H64" s="242"/>
      <c r="I64" s="242"/>
      <c r="J64" s="242"/>
      <c r="K64" s="242"/>
      <c r="L64" s="242"/>
      <c r="M64" s="242"/>
      <c r="N64" s="242">
        <v>6477</v>
      </c>
    </row>
    <row r="65" spans="1:14" ht="12.75">
      <c r="A65" s="219" t="s">
        <v>419</v>
      </c>
      <c r="B65" s="336" t="s">
        <v>541</v>
      </c>
      <c r="C65" s="337"/>
      <c r="D65" s="337"/>
      <c r="E65" s="337"/>
      <c r="F65" s="337"/>
      <c r="G65" s="338"/>
      <c r="H65" s="242"/>
      <c r="I65" s="242"/>
      <c r="J65" s="242"/>
      <c r="K65" s="242"/>
      <c r="L65" s="242"/>
      <c r="M65" s="242"/>
      <c r="N65" s="242">
        <v>6135</v>
      </c>
    </row>
    <row r="66" spans="1:14" ht="12.75">
      <c r="A66" s="219" t="s">
        <v>420</v>
      </c>
      <c r="B66" s="331" t="s">
        <v>359</v>
      </c>
      <c r="C66" s="331"/>
      <c r="D66" s="331"/>
      <c r="E66" s="331"/>
      <c r="F66" s="331"/>
      <c r="G66" s="331"/>
      <c r="H66" s="224">
        <f>SUM(H67)</f>
        <v>0</v>
      </c>
      <c r="I66" s="224">
        <f>SUM(I67:I67)</f>
        <v>0</v>
      </c>
      <c r="J66" s="224">
        <f>SUM(J67)</f>
        <v>4000</v>
      </c>
      <c r="K66" s="224"/>
      <c r="L66" s="224"/>
      <c r="M66" s="224">
        <f>SUM(M67)</f>
        <v>0</v>
      </c>
      <c r="N66" s="224">
        <f>SUM(N67)</f>
        <v>0</v>
      </c>
    </row>
    <row r="67" spans="1:14" ht="12.75">
      <c r="A67" s="219" t="s">
        <v>421</v>
      </c>
      <c r="B67" s="335" t="s">
        <v>445</v>
      </c>
      <c r="C67" s="335"/>
      <c r="D67" s="335"/>
      <c r="E67" s="335"/>
      <c r="F67" s="335"/>
      <c r="G67" s="335"/>
      <c r="H67" s="242"/>
      <c r="I67" s="242"/>
      <c r="J67" s="242">
        <v>4000</v>
      </c>
      <c r="K67" s="242"/>
      <c r="L67" s="242"/>
      <c r="M67" s="242">
        <v>0</v>
      </c>
      <c r="N67" s="242">
        <v>0</v>
      </c>
    </row>
    <row r="68" spans="1:14" ht="12.75">
      <c r="A68" s="219" t="s">
        <v>422</v>
      </c>
      <c r="B68" s="331" t="s">
        <v>331</v>
      </c>
      <c r="C68" s="331"/>
      <c r="D68" s="331"/>
      <c r="E68" s="331"/>
      <c r="F68" s="331"/>
      <c r="G68" s="331"/>
      <c r="H68" s="224">
        <f>SUM(H70)</f>
        <v>0</v>
      </c>
      <c r="I68" s="224">
        <f>SUM(I70:I70)</f>
        <v>0</v>
      </c>
      <c r="J68" s="224">
        <f>SUM(J70)</f>
        <v>4000</v>
      </c>
      <c r="K68" s="224"/>
      <c r="L68" s="224"/>
      <c r="M68" s="224">
        <f>SUM(M70)</f>
        <v>0</v>
      </c>
      <c r="N68" s="224">
        <f>SUM(N69:N72)</f>
        <v>2615</v>
      </c>
    </row>
    <row r="69" spans="1:14" ht="12.75">
      <c r="A69" s="219" t="s">
        <v>423</v>
      </c>
      <c r="B69" s="335" t="s">
        <v>456</v>
      </c>
      <c r="C69" s="335"/>
      <c r="D69" s="335"/>
      <c r="E69" s="335"/>
      <c r="F69" s="335"/>
      <c r="G69" s="335"/>
      <c r="H69" s="242"/>
      <c r="I69" s="242"/>
      <c r="J69" s="242">
        <v>4000</v>
      </c>
      <c r="K69" s="242"/>
      <c r="L69" s="242"/>
      <c r="M69" s="242">
        <v>0</v>
      </c>
      <c r="N69" s="242">
        <v>400</v>
      </c>
    </row>
    <row r="70" spans="1:14" ht="12.75">
      <c r="A70" s="219" t="s">
        <v>459</v>
      </c>
      <c r="B70" s="335" t="s">
        <v>457</v>
      </c>
      <c r="C70" s="335"/>
      <c r="D70" s="335"/>
      <c r="E70" s="335"/>
      <c r="F70" s="335"/>
      <c r="G70" s="335"/>
      <c r="H70" s="242"/>
      <c r="I70" s="242"/>
      <c r="J70" s="242">
        <v>4000</v>
      </c>
      <c r="K70" s="242"/>
      <c r="L70" s="242"/>
      <c r="M70" s="242">
        <v>0</v>
      </c>
      <c r="N70" s="242">
        <v>310</v>
      </c>
    </row>
    <row r="71" spans="1:14" ht="12.75">
      <c r="A71" s="219" t="s">
        <v>460</v>
      </c>
      <c r="B71" s="336" t="s">
        <v>526</v>
      </c>
      <c r="C71" s="337"/>
      <c r="D71" s="337"/>
      <c r="E71" s="337"/>
      <c r="F71" s="337"/>
      <c r="G71" s="338"/>
      <c r="H71" s="242"/>
      <c r="I71" s="242"/>
      <c r="J71" s="242"/>
      <c r="K71" s="242"/>
      <c r="L71" s="242"/>
      <c r="M71" s="242"/>
      <c r="N71" s="242">
        <v>1673</v>
      </c>
    </row>
    <row r="72" spans="1:14" ht="12.75">
      <c r="A72" s="219" t="s">
        <v>461</v>
      </c>
      <c r="B72" s="336" t="s">
        <v>513</v>
      </c>
      <c r="C72" s="337"/>
      <c r="D72" s="337"/>
      <c r="E72" s="337"/>
      <c r="F72" s="337"/>
      <c r="G72" s="338"/>
      <c r="H72" s="242"/>
      <c r="I72" s="242"/>
      <c r="J72" s="242"/>
      <c r="K72" s="242"/>
      <c r="L72" s="242"/>
      <c r="M72" s="242"/>
      <c r="N72" s="242">
        <v>232</v>
      </c>
    </row>
    <row r="73" spans="1:14" ht="12.75">
      <c r="A73" s="219" t="s">
        <v>462</v>
      </c>
      <c r="B73" s="331" t="s">
        <v>417</v>
      </c>
      <c r="C73" s="331"/>
      <c r="D73" s="331"/>
      <c r="E73" s="331"/>
      <c r="F73" s="331"/>
      <c r="G73" s="331"/>
      <c r="H73" s="224">
        <f>SUM(H74)</f>
        <v>0</v>
      </c>
      <c r="I73" s="224">
        <f>SUM(I74:I74)</f>
        <v>0</v>
      </c>
      <c r="J73" s="224">
        <f>SUM(J74)</f>
        <v>4000</v>
      </c>
      <c r="K73" s="224"/>
      <c r="L73" s="224"/>
      <c r="M73" s="224">
        <f>SUM(M74)</f>
        <v>0</v>
      </c>
      <c r="N73" s="224">
        <f>SUM(N74)</f>
        <v>0</v>
      </c>
    </row>
    <row r="74" spans="1:14" ht="12.75">
      <c r="A74" s="219" t="s">
        <v>511</v>
      </c>
      <c r="B74" s="335" t="s">
        <v>505</v>
      </c>
      <c r="C74" s="335"/>
      <c r="D74" s="335"/>
      <c r="E74" s="335"/>
      <c r="F74" s="335"/>
      <c r="G74" s="335"/>
      <c r="H74" s="242"/>
      <c r="I74" s="242"/>
      <c r="J74" s="242">
        <v>4000</v>
      </c>
      <c r="K74" s="242"/>
      <c r="L74" s="242"/>
      <c r="M74" s="242">
        <v>0</v>
      </c>
      <c r="N74" s="242">
        <v>0</v>
      </c>
    </row>
    <row r="75" spans="1:14" ht="12.75">
      <c r="A75" s="219" t="s">
        <v>514</v>
      </c>
      <c r="B75" s="331" t="s">
        <v>334</v>
      </c>
      <c r="C75" s="331"/>
      <c r="D75" s="331"/>
      <c r="E75" s="331"/>
      <c r="F75" s="331"/>
      <c r="G75" s="331"/>
      <c r="H75" s="224">
        <f>SUM(H76)</f>
        <v>0</v>
      </c>
      <c r="I75" s="224">
        <f>SUM(I76:I76)</f>
        <v>0</v>
      </c>
      <c r="J75" s="224">
        <f>SUM(J76)</f>
        <v>4000</v>
      </c>
      <c r="K75" s="224"/>
      <c r="L75" s="224"/>
      <c r="M75" s="224">
        <f>SUM(M76)</f>
        <v>0</v>
      </c>
      <c r="N75" s="224">
        <f>SUM(N76)</f>
        <v>350</v>
      </c>
    </row>
    <row r="76" spans="1:14" ht="12.75">
      <c r="A76" s="219" t="s">
        <v>515</v>
      </c>
      <c r="B76" s="335" t="s">
        <v>506</v>
      </c>
      <c r="C76" s="335"/>
      <c r="D76" s="335"/>
      <c r="E76" s="335"/>
      <c r="F76" s="335"/>
      <c r="G76" s="335"/>
      <c r="H76" s="242"/>
      <c r="I76" s="242"/>
      <c r="J76" s="242">
        <v>4000</v>
      </c>
      <c r="K76" s="242"/>
      <c r="L76" s="242"/>
      <c r="M76" s="242">
        <v>0</v>
      </c>
      <c r="N76" s="242">
        <v>350</v>
      </c>
    </row>
    <row r="77" spans="1:14" ht="12.75">
      <c r="A77" s="219" t="s">
        <v>516</v>
      </c>
      <c r="B77" s="331" t="s">
        <v>333</v>
      </c>
      <c r="C77" s="331"/>
      <c r="D77" s="331"/>
      <c r="E77" s="331"/>
      <c r="F77" s="331"/>
      <c r="G77" s="331"/>
      <c r="H77" s="224">
        <f>SUM(H78)</f>
        <v>0</v>
      </c>
      <c r="I77" s="224">
        <f>SUM(I78:I78)</f>
        <v>0</v>
      </c>
      <c r="J77" s="224">
        <f>SUM(J78)</f>
        <v>4000</v>
      </c>
      <c r="K77" s="224"/>
      <c r="L77" s="224"/>
      <c r="M77" s="224">
        <f>SUM(M78)</f>
        <v>0</v>
      </c>
      <c r="N77" s="224">
        <f>SUM(N78)</f>
        <v>450</v>
      </c>
    </row>
    <row r="78" spans="1:14" ht="12.75">
      <c r="A78" s="219" t="s">
        <v>517</v>
      </c>
      <c r="B78" s="335" t="s">
        <v>507</v>
      </c>
      <c r="C78" s="335"/>
      <c r="D78" s="335"/>
      <c r="E78" s="335"/>
      <c r="F78" s="335"/>
      <c r="G78" s="335"/>
      <c r="H78" s="242"/>
      <c r="I78" s="242"/>
      <c r="J78" s="242">
        <v>4000</v>
      </c>
      <c r="K78" s="242"/>
      <c r="L78" s="242"/>
      <c r="M78" s="242">
        <v>0</v>
      </c>
      <c r="N78" s="242">
        <v>450</v>
      </c>
    </row>
    <row r="79" spans="1:14" ht="12.75">
      <c r="A79" s="219" t="s">
        <v>519</v>
      </c>
      <c r="B79" s="331" t="s">
        <v>336</v>
      </c>
      <c r="C79" s="331"/>
      <c r="D79" s="331"/>
      <c r="E79" s="331"/>
      <c r="F79" s="331"/>
      <c r="G79" s="331"/>
      <c r="H79" s="224">
        <f>SUM(H80)</f>
        <v>0</v>
      </c>
      <c r="I79" s="224">
        <f>SUM(I80:I80)</f>
        <v>0</v>
      </c>
      <c r="J79" s="224">
        <f>SUM(J80)</f>
        <v>4000</v>
      </c>
      <c r="K79" s="224"/>
      <c r="L79" s="224"/>
      <c r="M79" s="224">
        <f>SUM(M80)</f>
        <v>0</v>
      </c>
      <c r="N79" s="224">
        <f>SUM(N80)</f>
        <v>300</v>
      </c>
    </row>
    <row r="80" spans="1:14" ht="12.75">
      <c r="A80" s="219" t="s">
        <v>520</v>
      </c>
      <c r="B80" s="335" t="s">
        <v>508</v>
      </c>
      <c r="C80" s="335"/>
      <c r="D80" s="335"/>
      <c r="E80" s="335"/>
      <c r="F80" s="335"/>
      <c r="G80" s="335"/>
      <c r="H80" s="242"/>
      <c r="I80" s="242"/>
      <c r="J80" s="242">
        <v>4000</v>
      </c>
      <c r="K80" s="242"/>
      <c r="L80" s="242"/>
      <c r="M80" s="242">
        <v>0</v>
      </c>
      <c r="N80" s="242">
        <v>300</v>
      </c>
    </row>
    <row r="81" spans="1:14" ht="12.75">
      <c r="A81" s="219" t="s">
        <v>529</v>
      </c>
      <c r="B81" s="331" t="s">
        <v>332</v>
      </c>
      <c r="C81" s="331"/>
      <c r="D81" s="331"/>
      <c r="E81" s="331"/>
      <c r="F81" s="331"/>
      <c r="G81" s="331"/>
      <c r="H81" s="224" t="e">
        <f>SUM(H88)</f>
        <v>#REF!</v>
      </c>
      <c r="I81" s="224" t="e">
        <f>SUM(I88:I88)</f>
        <v>#REF!</v>
      </c>
      <c r="J81" s="224" t="e">
        <f>SUM(J88)</f>
        <v>#REF!</v>
      </c>
      <c r="K81" s="224"/>
      <c r="L81" s="224"/>
      <c r="M81" s="224">
        <f>SUM(M82)</f>
        <v>0</v>
      </c>
      <c r="N81" s="224">
        <f>SUM(N82:N83)</f>
        <v>568</v>
      </c>
    </row>
    <row r="82" spans="1:14" ht="12.75" customHeight="1">
      <c r="A82" s="219" t="s">
        <v>530</v>
      </c>
      <c r="B82" s="336" t="s">
        <v>513</v>
      </c>
      <c r="C82" s="337"/>
      <c r="D82" s="337"/>
      <c r="E82" s="337"/>
      <c r="F82" s="337"/>
      <c r="G82" s="338"/>
      <c r="H82" s="242"/>
      <c r="I82" s="242"/>
      <c r="J82" s="242">
        <v>4000</v>
      </c>
      <c r="K82" s="242"/>
      <c r="L82" s="242"/>
      <c r="M82" s="242">
        <v>0</v>
      </c>
      <c r="N82" s="242">
        <v>348</v>
      </c>
    </row>
    <row r="83" spans="1:14" ht="12.75" customHeight="1">
      <c r="A83" s="219" t="s">
        <v>531</v>
      </c>
      <c r="B83" s="336" t="s">
        <v>527</v>
      </c>
      <c r="C83" s="337"/>
      <c r="D83" s="337"/>
      <c r="E83" s="337"/>
      <c r="F83" s="337"/>
      <c r="G83" s="338"/>
      <c r="H83" s="242"/>
      <c r="I83" s="242"/>
      <c r="J83" s="242"/>
      <c r="K83" s="242"/>
      <c r="L83" s="242"/>
      <c r="M83" s="242"/>
      <c r="N83" s="242">
        <v>220</v>
      </c>
    </row>
    <row r="84" spans="1:14" ht="12.75">
      <c r="A84" s="219" t="s">
        <v>532</v>
      </c>
      <c r="B84" s="331" t="s">
        <v>330</v>
      </c>
      <c r="C84" s="331"/>
      <c r="D84" s="331"/>
      <c r="E84" s="331"/>
      <c r="F84" s="331"/>
      <c r="G84" s="331"/>
      <c r="H84" s="224">
        <f>SUM(H90)</f>
        <v>0</v>
      </c>
      <c r="I84" s="224">
        <f>SUM(I90:I90)</f>
        <v>0</v>
      </c>
      <c r="J84" s="224">
        <f>SUM(J90)</f>
        <v>0</v>
      </c>
      <c r="K84" s="224"/>
      <c r="L84" s="224"/>
      <c r="M84" s="224">
        <f>SUM(M85)</f>
        <v>0</v>
      </c>
      <c r="N84" s="224">
        <f>SUM(N85)</f>
        <v>350</v>
      </c>
    </row>
    <row r="85" spans="1:14" ht="12.75" customHeight="1">
      <c r="A85" s="219" t="s">
        <v>533</v>
      </c>
      <c r="B85" s="336" t="s">
        <v>521</v>
      </c>
      <c r="C85" s="337"/>
      <c r="D85" s="337"/>
      <c r="E85" s="337"/>
      <c r="F85" s="337"/>
      <c r="G85" s="338"/>
      <c r="H85" s="242"/>
      <c r="I85" s="242"/>
      <c r="J85" s="242">
        <v>4000</v>
      </c>
      <c r="K85" s="242"/>
      <c r="L85" s="242"/>
      <c r="M85" s="242">
        <v>0</v>
      </c>
      <c r="N85" s="242">
        <v>350</v>
      </c>
    </row>
    <row r="86" spans="1:14" ht="12.75">
      <c r="A86" s="219" t="s">
        <v>535</v>
      </c>
      <c r="B86" s="331" t="s">
        <v>335</v>
      </c>
      <c r="C86" s="331"/>
      <c r="D86" s="331"/>
      <c r="E86" s="331"/>
      <c r="F86" s="331"/>
      <c r="G86" s="331"/>
      <c r="H86" s="224">
        <f>SUM(H92)</f>
        <v>0</v>
      </c>
      <c r="I86" s="224">
        <f>SUM(I92:I92)</f>
        <v>0</v>
      </c>
      <c r="J86" s="224">
        <f>SUM(J92)</f>
        <v>0</v>
      </c>
      <c r="K86" s="224"/>
      <c r="L86" s="224"/>
      <c r="M86" s="224">
        <f>SUM(M87)</f>
        <v>0</v>
      </c>
      <c r="N86" s="224">
        <f>SUM(N87)</f>
        <v>190</v>
      </c>
    </row>
    <row r="87" spans="1:14" ht="12.75" customHeight="1">
      <c r="A87" s="219" t="s">
        <v>536</v>
      </c>
      <c r="B87" s="336" t="s">
        <v>528</v>
      </c>
      <c r="C87" s="337"/>
      <c r="D87" s="337"/>
      <c r="E87" s="337"/>
      <c r="F87" s="337"/>
      <c r="G87" s="338"/>
      <c r="H87" s="242"/>
      <c r="I87" s="242"/>
      <c r="J87" s="242">
        <v>4000</v>
      </c>
      <c r="K87" s="242"/>
      <c r="L87" s="242"/>
      <c r="M87" s="242">
        <v>0</v>
      </c>
      <c r="N87" s="242">
        <v>190</v>
      </c>
    </row>
    <row r="88" spans="1:14" ht="15.75">
      <c r="A88" s="219" t="s">
        <v>538</v>
      </c>
      <c r="B88" s="343" t="s">
        <v>37</v>
      </c>
      <c r="C88" s="344"/>
      <c r="D88" s="344"/>
      <c r="E88" s="344"/>
      <c r="F88" s="344"/>
      <c r="G88" s="345"/>
      <c r="H88" s="221" t="e">
        <f>SUM(H10,H22,#REF!,H30,H38,H40,H49,H60)</f>
        <v>#REF!</v>
      </c>
      <c r="I88" s="221" t="e">
        <f>SUM(I10,I22,#REF!,I30,I38,I40,I49,I60)</f>
        <v>#REF!</v>
      </c>
      <c r="J88" s="221" t="e">
        <f>SUM(J10,J22,#REF!,J30,J38,J40,J49,J60)</f>
        <v>#REF!</v>
      </c>
      <c r="K88" s="221" t="e">
        <f>SUM(K10,K22,#REF!,K30,K38,K40,K49,K60)</f>
        <v>#REF!</v>
      </c>
      <c r="L88" s="221" t="e">
        <f>SUM(L10,L22,#REF!,L30,L38,L40,L49,L60)</f>
        <v>#REF!</v>
      </c>
      <c r="M88" s="221">
        <f>SUM(M10,M22,M30,M38,M40,M49,M60)</f>
        <v>1208774</v>
      </c>
      <c r="N88" s="221">
        <f>SUM(N8,N10,N22,N30,N38,N40,N49,N60,N66,N68,N27,N73,N75,N77,N79,N81,N84,N86)</f>
        <v>1245023</v>
      </c>
    </row>
  </sheetData>
  <sheetProtection/>
  <mergeCells count="88">
    <mergeCell ref="B86:G86"/>
    <mergeCell ref="B87:G87"/>
    <mergeCell ref="B84:G84"/>
    <mergeCell ref="B85:G85"/>
    <mergeCell ref="B77:G77"/>
    <mergeCell ref="B78:G78"/>
    <mergeCell ref="B79:G79"/>
    <mergeCell ref="B81:G81"/>
    <mergeCell ref="B82:G82"/>
    <mergeCell ref="B29:G29"/>
    <mergeCell ref="B63:G63"/>
    <mergeCell ref="B65:G65"/>
    <mergeCell ref="B62:G62"/>
    <mergeCell ref="B66:G66"/>
    <mergeCell ref="B69:G69"/>
    <mergeCell ref="B57:G57"/>
    <mergeCell ref="B58:G58"/>
    <mergeCell ref="B60:G60"/>
    <mergeCell ref="B59:G59"/>
    <mergeCell ref="B88:G88"/>
    <mergeCell ref="B70:G70"/>
    <mergeCell ref="B71:G71"/>
    <mergeCell ref="B73:G73"/>
    <mergeCell ref="B74:G74"/>
    <mergeCell ref="B80:G80"/>
    <mergeCell ref="B75:G75"/>
    <mergeCell ref="B76:G76"/>
    <mergeCell ref="B72:G72"/>
    <mergeCell ref="B83:G83"/>
    <mergeCell ref="B67:G67"/>
    <mergeCell ref="B68:G68"/>
    <mergeCell ref="B64:G64"/>
    <mergeCell ref="B61:G61"/>
    <mergeCell ref="B49:G49"/>
    <mergeCell ref="B50:G50"/>
    <mergeCell ref="B51:G51"/>
    <mergeCell ref="B52:G52"/>
    <mergeCell ref="B53:G53"/>
    <mergeCell ref="B54:G54"/>
    <mergeCell ref="B55:G55"/>
    <mergeCell ref="B56:G56"/>
    <mergeCell ref="B48:G48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B30:G30"/>
    <mergeCell ref="B31:G31"/>
    <mergeCell ref="B32:G32"/>
    <mergeCell ref="B33:G33"/>
    <mergeCell ref="B34:G34"/>
    <mergeCell ref="B35:G35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N5:N7"/>
    <mergeCell ref="H6:L6"/>
    <mergeCell ref="I7:K7"/>
    <mergeCell ref="B10:G10"/>
    <mergeCell ref="B11:G11"/>
    <mergeCell ref="B12:G12"/>
    <mergeCell ref="B8:G8"/>
    <mergeCell ref="B9:G9"/>
    <mergeCell ref="B15:G15"/>
    <mergeCell ref="B16:G16"/>
    <mergeCell ref="A4:A7"/>
    <mergeCell ref="B4:G4"/>
    <mergeCell ref="B5:G7"/>
    <mergeCell ref="M5:M7"/>
    <mergeCell ref="B13:G13"/>
    <mergeCell ref="B14:G14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66" r:id="rId1"/>
  <headerFooter alignWithMargins="0">
    <oddHeader>&amp;C&amp;"Arial,Félkövér"&amp;12
Mór Városi Önkormányzat 2012. évi módosított felhalmozási költségvetése
&amp;R&amp;"Arial,Normál"4. melléklet
a 6/2013. (III.11.) Önkormányzati rendelet</oddHeader>
    <oddFooter>&amp;L&amp;D&amp;C&amp;P</oddFooter>
  </headerFooter>
  <rowBreaks count="1" manualBreakCount="1">
    <brk id="65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94"/>
  <sheetViews>
    <sheetView view="pageBreakPreview" zoomScaleSheetLayoutView="100" zoomScalePageLayoutView="0" workbookViewId="0" topLeftCell="A1">
      <selection activeCell="K38" sqref="K38"/>
    </sheetView>
  </sheetViews>
  <sheetFormatPr defaultColWidth="9.00390625" defaultRowHeight="12.75"/>
  <cols>
    <col min="1" max="1" width="4.125" style="214" bestFit="1" customWidth="1"/>
    <col min="2" max="2" width="4.875" style="213" customWidth="1"/>
    <col min="3" max="7" width="9.375" style="213" customWidth="1"/>
    <col min="8" max="8" width="13.375" style="213" bestFit="1" customWidth="1"/>
    <col min="9" max="9" width="11.125" style="213" bestFit="1" customWidth="1"/>
    <col min="10" max="10" width="12.625" style="213" customWidth="1"/>
    <col min="11" max="11" width="14.875" style="213" customWidth="1"/>
    <col min="12" max="16384" width="9.375" style="213" customWidth="1"/>
  </cols>
  <sheetData>
    <row r="2" spans="10:11" ht="12.75">
      <c r="J2" s="346" t="s">
        <v>387</v>
      </c>
      <c r="K2" s="346"/>
    </row>
    <row r="3" ht="12.75">
      <c r="A3" s="213"/>
    </row>
    <row r="4" spans="1:11" ht="12.75">
      <c r="A4" s="236"/>
      <c r="B4" s="318" t="s">
        <v>341</v>
      </c>
      <c r="C4" s="318"/>
      <c r="D4" s="318"/>
      <c r="E4" s="318"/>
      <c r="F4" s="318"/>
      <c r="G4" s="318"/>
      <c r="H4" s="232" t="s">
        <v>342</v>
      </c>
      <c r="I4" s="232" t="s">
        <v>343</v>
      </c>
      <c r="J4" s="232" t="s">
        <v>344</v>
      </c>
      <c r="K4" s="232" t="s">
        <v>345</v>
      </c>
    </row>
    <row r="5" spans="1:11" s="225" customFormat="1" ht="52.5" customHeight="1">
      <c r="A5" s="235"/>
      <c r="B5" s="347" t="s">
        <v>386</v>
      </c>
      <c r="C5" s="348"/>
      <c r="D5" s="348"/>
      <c r="E5" s="348"/>
      <c r="F5" s="348"/>
      <c r="G5" s="349"/>
      <c r="H5" s="299" t="s">
        <v>385</v>
      </c>
      <c r="I5" s="300" t="s">
        <v>384</v>
      </c>
      <c r="J5" s="300" t="s">
        <v>45</v>
      </c>
      <c r="K5" s="299" t="s">
        <v>383</v>
      </c>
    </row>
    <row r="6" spans="1:11" ht="12.75">
      <c r="A6" s="235"/>
      <c r="B6" s="231"/>
      <c r="C6" s="230"/>
      <c r="D6" s="230"/>
      <c r="E6" s="230"/>
      <c r="F6" s="230"/>
      <c r="G6" s="229"/>
      <c r="H6" s="330" t="s">
        <v>382</v>
      </c>
      <c r="I6" s="330"/>
      <c r="J6" s="330"/>
      <c r="K6" s="330"/>
    </row>
    <row r="7" spans="1:11" s="225" customFormat="1" ht="25.5" customHeight="1">
      <c r="A7" s="234"/>
      <c r="B7" s="228"/>
      <c r="C7" s="227"/>
      <c r="D7" s="227"/>
      <c r="E7" s="227"/>
      <c r="F7" s="227"/>
      <c r="G7" s="226"/>
      <c r="H7" s="299" t="s">
        <v>381</v>
      </c>
      <c r="I7" s="350" t="s">
        <v>380</v>
      </c>
      <c r="J7" s="351"/>
      <c r="K7" s="352"/>
    </row>
    <row r="8" spans="1:11" ht="26.25" customHeight="1">
      <c r="A8" s="219" t="s">
        <v>3</v>
      </c>
      <c r="B8" s="332" t="s">
        <v>522</v>
      </c>
      <c r="C8" s="333"/>
      <c r="D8" s="333"/>
      <c r="E8" s="333"/>
      <c r="F8" s="333"/>
      <c r="G8" s="334"/>
      <c r="H8" s="223">
        <f>SUM(H9)</f>
        <v>0</v>
      </c>
      <c r="I8" s="223">
        <f>SUM(I9)</f>
        <v>0</v>
      </c>
      <c r="J8" s="223">
        <f>SUM(J9)</f>
        <v>0</v>
      </c>
      <c r="K8" s="223">
        <f>SUM(K9)</f>
        <v>2660</v>
      </c>
    </row>
    <row r="9" spans="1:11" ht="26.25" customHeight="1">
      <c r="A9" s="219" t="s">
        <v>4</v>
      </c>
      <c r="B9" s="340" t="s">
        <v>523</v>
      </c>
      <c r="C9" s="341"/>
      <c r="D9" s="341"/>
      <c r="E9" s="341"/>
      <c r="F9" s="341"/>
      <c r="G9" s="342"/>
      <c r="H9" s="222"/>
      <c r="I9" s="222">
        <v>0</v>
      </c>
      <c r="J9" s="222"/>
      <c r="K9" s="222">
        <v>2660</v>
      </c>
    </row>
    <row r="10" spans="1:11" ht="12.75">
      <c r="A10" s="219" t="s">
        <v>5</v>
      </c>
      <c r="B10" s="332" t="s">
        <v>410</v>
      </c>
      <c r="C10" s="333"/>
      <c r="D10" s="333"/>
      <c r="E10" s="333"/>
      <c r="F10" s="333"/>
      <c r="G10" s="334"/>
      <c r="H10" s="223">
        <f>SUM(H11:H21)</f>
        <v>99210</v>
      </c>
      <c r="I10" s="223">
        <f>SUM(I11:I21)</f>
        <v>0</v>
      </c>
      <c r="J10" s="223">
        <f>SUM(J11:J21)</f>
        <v>74747</v>
      </c>
      <c r="K10" s="223">
        <f>SUM(K11:K21)</f>
        <v>18415</v>
      </c>
    </row>
    <row r="11" spans="1:11" ht="12.75">
      <c r="A11" s="219" t="s">
        <v>6</v>
      </c>
      <c r="B11" s="340" t="s">
        <v>339</v>
      </c>
      <c r="C11" s="341"/>
      <c r="D11" s="341"/>
      <c r="E11" s="341"/>
      <c r="F11" s="341"/>
      <c r="G11" s="342"/>
      <c r="H11" s="222">
        <v>127</v>
      </c>
      <c r="I11" s="222">
        <v>0</v>
      </c>
      <c r="J11" s="222"/>
      <c r="K11" s="222"/>
    </row>
    <row r="12" spans="1:11" ht="12.75" customHeight="1">
      <c r="A12" s="219" t="s">
        <v>7</v>
      </c>
      <c r="B12" s="340" t="s">
        <v>409</v>
      </c>
      <c r="C12" s="341"/>
      <c r="D12" s="341"/>
      <c r="E12" s="341"/>
      <c r="F12" s="341"/>
      <c r="G12" s="342"/>
      <c r="H12" s="222">
        <v>1300</v>
      </c>
      <c r="I12" s="222"/>
      <c r="J12" s="222"/>
      <c r="K12" s="222"/>
    </row>
    <row r="13" spans="1:11" ht="12.75" customHeight="1">
      <c r="A13" s="219" t="s">
        <v>8</v>
      </c>
      <c r="B13" s="340" t="s">
        <v>408</v>
      </c>
      <c r="C13" s="341"/>
      <c r="D13" s="341"/>
      <c r="E13" s="341"/>
      <c r="F13" s="341"/>
      <c r="G13" s="342"/>
      <c r="H13" s="222">
        <v>9408</v>
      </c>
      <c r="I13" s="222"/>
      <c r="J13" s="222"/>
      <c r="K13" s="222">
        <v>18415</v>
      </c>
    </row>
    <row r="14" spans="1:11" ht="12.75" customHeight="1">
      <c r="A14" s="219" t="s">
        <v>9</v>
      </c>
      <c r="B14" s="353" t="s">
        <v>355</v>
      </c>
      <c r="C14" s="354"/>
      <c r="D14" s="354"/>
      <c r="E14" s="354"/>
      <c r="F14" s="354"/>
      <c r="G14" s="355"/>
      <c r="H14" s="222">
        <v>73749</v>
      </c>
      <c r="I14" s="222"/>
      <c r="J14" s="222"/>
      <c r="K14" s="222"/>
    </row>
    <row r="15" spans="1:11" ht="12.75" customHeight="1">
      <c r="A15" s="219" t="s">
        <v>10</v>
      </c>
      <c r="B15" s="353" t="s">
        <v>407</v>
      </c>
      <c r="C15" s="354"/>
      <c r="D15" s="354"/>
      <c r="E15" s="354"/>
      <c r="F15" s="354"/>
      <c r="G15" s="355"/>
      <c r="H15" s="222">
        <v>113</v>
      </c>
      <c r="I15" s="222"/>
      <c r="J15" s="222"/>
      <c r="K15" s="222"/>
    </row>
    <row r="16" spans="1:11" ht="12.75">
      <c r="A16" s="219" t="s">
        <v>11</v>
      </c>
      <c r="B16" s="353" t="s">
        <v>406</v>
      </c>
      <c r="C16" s="354"/>
      <c r="D16" s="354"/>
      <c r="E16" s="354"/>
      <c r="F16" s="354"/>
      <c r="G16" s="355"/>
      <c r="H16" s="222">
        <v>8448</v>
      </c>
      <c r="I16" s="222"/>
      <c r="J16" s="222"/>
      <c r="K16" s="222"/>
    </row>
    <row r="17" spans="1:11" ht="25.5" customHeight="1">
      <c r="A17" s="219" t="s">
        <v>12</v>
      </c>
      <c r="B17" s="353" t="s">
        <v>405</v>
      </c>
      <c r="C17" s="354"/>
      <c r="D17" s="354"/>
      <c r="E17" s="354"/>
      <c r="F17" s="354"/>
      <c r="G17" s="355"/>
      <c r="H17" s="222"/>
      <c r="I17" s="222"/>
      <c r="J17" s="222">
        <v>27779</v>
      </c>
      <c r="K17" s="222"/>
    </row>
    <row r="18" spans="1:11" ht="25.5" customHeight="1">
      <c r="A18" s="219" t="s">
        <v>13</v>
      </c>
      <c r="B18" s="353" t="s">
        <v>404</v>
      </c>
      <c r="C18" s="354"/>
      <c r="D18" s="354"/>
      <c r="E18" s="354"/>
      <c r="F18" s="354"/>
      <c r="G18" s="355"/>
      <c r="H18" s="222"/>
      <c r="I18" s="222"/>
      <c r="J18" s="222">
        <v>46968</v>
      </c>
      <c r="K18" s="222"/>
    </row>
    <row r="19" spans="1:11" ht="12.75" customHeight="1">
      <c r="A19" s="219" t="s">
        <v>14</v>
      </c>
      <c r="B19" s="353" t="s">
        <v>309</v>
      </c>
      <c r="C19" s="354"/>
      <c r="D19" s="354"/>
      <c r="E19" s="354"/>
      <c r="F19" s="354"/>
      <c r="G19" s="355"/>
      <c r="H19" s="222">
        <v>1947</v>
      </c>
      <c r="I19" s="222">
        <v>0</v>
      </c>
      <c r="J19" s="222"/>
      <c r="K19" s="222"/>
    </row>
    <row r="20" spans="1:11" ht="12.75">
      <c r="A20" s="219" t="s">
        <v>15</v>
      </c>
      <c r="B20" s="353" t="s">
        <v>403</v>
      </c>
      <c r="C20" s="341"/>
      <c r="D20" s="341"/>
      <c r="E20" s="341"/>
      <c r="F20" s="341"/>
      <c r="G20" s="342"/>
      <c r="H20" s="222">
        <v>2118</v>
      </c>
      <c r="I20" s="222"/>
      <c r="J20" s="222"/>
      <c r="K20" s="222"/>
    </row>
    <row r="21" spans="1:11" ht="12.75">
      <c r="A21" s="219" t="s">
        <v>16</v>
      </c>
      <c r="B21" s="340" t="s">
        <v>368</v>
      </c>
      <c r="C21" s="356"/>
      <c r="D21" s="356"/>
      <c r="E21" s="356"/>
      <c r="F21" s="356"/>
      <c r="G21" s="357"/>
      <c r="H21" s="222">
        <v>2000</v>
      </c>
      <c r="I21" s="222">
        <v>0</v>
      </c>
      <c r="J21" s="222"/>
      <c r="K21" s="222"/>
    </row>
    <row r="22" spans="1:11" ht="12.75">
      <c r="A22" s="219" t="s">
        <v>17</v>
      </c>
      <c r="B22" s="332" t="s">
        <v>402</v>
      </c>
      <c r="C22" s="333"/>
      <c r="D22" s="333"/>
      <c r="E22" s="333"/>
      <c r="F22" s="333"/>
      <c r="G22" s="334"/>
      <c r="H22" s="223">
        <f>SUM(H23:H26)</f>
        <v>7768</v>
      </c>
      <c r="I22" s="223">
        <f>SUM(I23:I26)</f>
        <v>2916</v>
      </c>
      <c r="J22" s="223">
        <f>SUM(J23:J26)</f>
        <v>0</v>
      </c>
      <c r="K22" s="223">
        <f>SUM(K23:K26)</f>
        <v>0</v>
      </c>
    </row>
    <row r="23" spans="1:11" ht="12.75">
      <c r="A23" s="219" t="s">
        <v>18</v>
      </c>
      <c r="B23" s="340" t="s">
        <v>401</v>
      </c>
      <c r="C23" s="341"/>
      <c r="D23" s="341"/>
      <c r="E23" s="341"/>
      <c r="F23" s="341"/>
      <c r="G23" s="342"/>
      <c r="H23" s="222">
        <v>225</v>
      </c>
      <c r="I23" s="222"/>
      <c r="J23" s="222"/>
      <c r="K23" s="222"/>
    </row>
    <row r="24" spans="1:11" ht="25.5" customHeight="1">
      <c r="A24" s="219" t="s">
        <v>19</v>
      </c>
      <c r="B24" s="340" t="s">
        <v>310</v>
      </c>
      <c r="C24" s="341"/>
      <c r="D24" s="341"/>
      <c r="E24" s="341"/>
      <c r="F24" s="341"/>
      <c r="G24" s="342"/>
      <c r="H24" s="222">
        <v>7543</v>
      </c>
      <c r="I24" s="222"/>
      <c r="J24" s="222"/>
      <c r="K24" s="222"/>
    </row>
    <row r="25" spans="1:11" ht="25.5" customHeight="1">
      <c r="A25" s="219" t="s">
        <v>20</v>
      </c>
      <c r="B25" s="340" t="s">
        <v>432</v>
      </c>
      <c r="C25" s="341"/>
      <c r="D25" s="341"/>
      <c r="E25" s="341"/>
      <c r="F25" s="341"/>
      <c r="G25" s="342"/>
      <c r="H25" s="222"/>
      <c r="I25" s="222">
        <v>2916</v>
      </c>
      <c r="J25" s="222"/>
      <c r="K25" s="222"/>
    </row>
    <row r="26" spans="1:11" ht="12.75">
      <c r="A26" s="219" t="s">
        <v>21</v>
      </c>
      <c r="B26" s="340" t="s">
        <v>366</v>
      </c>
      <c r="C26" s="341"/>
      <c r="D26" s="341"/>
      <c r="E26" s="341"/>
      <c r="F26" s="341"/>
      <c r="G26" s="342"/>
      <c r="H26" s="222"/>
      <c r="I26" s="222">
        <v>0</v>
      </c>
      <c r="J26" s="222"/>
      <c r="K26" s="222"/>
    </row>
    <row r="27" spans="1:11" ht="12.75">
      <c r="A27" s="219" t="s">
        <v>22</v>
      </c>
      <c r="B27" s="332" t="s">
        <v>501</v>
      </c>
      <c r="C27" s="333"/>
      <c r="D27" s="333"/>
      <c r="E27" s="333"/>
      <c r="F27" s="333"/>
      <c r="G27" s="334"/>
      <c r="H27" s="224">
        <f>SUM(H28)</f>
        <v>0</v>
      </c>
      <c r="I27" s="224">
        <f>SUM(I28:I28)</f>
        <v>0</v>
      </c>
      <c r="J27" s="224"/>
      <c r="K27" s="224">
        <f>SUM(K28:K29)</f>
        <v>247</v>
      </c>
    </row>
    <row r="28" spans="1:11" ht="12.75">
      <c r="A28" s="219" t="s">
        <v>23</v>
      </c>
      <c r="B28" s="340" t="s">
        <v>502</v>
      </c>
      <c r="C28" s="341"/>
      <c r="D28" s="341"/>
      <c r="E28" s="341"/>
      <c r="F28" s="341"/>
      <c r="G28" s="342"/>
      <c r="H28" s="222"/>
      <c r="I28" s="222"/>
      <c r="J28" s="222"/>
      <c r="K28" s="222">
        <v>157</v>
      </c>
    </row>
    <row r="29" spans="1:11" ht="12.75">
      <c r="A29" s="219" t="s">
        <v>24</v>
      </c>
      <c r="B29" s="340" t="s">
        <v>524</v>
      </c>
      <c r="C29" s="341"/>
      <c r="D29" s="341"/>
      <c r="E29" s="341"/>
      <c r="F29" s="341"/>
      <c r="G29" s="342"/>
      <c r="H29" s="222"/>
      <c r="I29" s="222"/>
      <c r="J29" s="222"/>
      <c r="K29" s="222">
        <v>90</v>
      </c>
    </row>
    <row r="30" spans="1:11" s="225" customFormat="1" ht="25.5" customHeight="1">
      <c r="A30" s="219" t="s">
        <v>25</v>
      </c>
      <c r="B30" s="332" t="s">
        <v>400</v>
      </c>
      <c r="C30" s="333"/>
      <c r="D30" s="333"/>
      <c r="E30" s="333"/>
      <c r="F30" s="333"/>
      <c r="G30" s="334"/>
      <c r="H30" s="224">
        <f>SUM(H31:H34)</f>
        <v>561</v>
      </c>
      <c r="I30" s="224">
        <f>SUM(I31:I34)</f>
        <v>2500</v>
      </c>
      <c r="J30" s="224">
        <f>SUM(J31:J34)</f>
        <v>0</v>
      </c>
      <c r="K30" s="224">
        <f>SUM(K31:K37)</f>
        <v>2743</v>
      </c>
    </row>
    <row r="31" spans="1:11" s="225" customFormat="1" ht="12.75">
      <c r="A31" s="219" t="s">
        <v>26</v>
      </c>
      <c r="B31" s="340" t="s">
        <v>399</v>
      </c>
      <c r="C31" s="341"/>
      <c r="D31" s="341"/>
      <c r="E31" s="341"/>
      <c r="F31" s="341"/>
      <c r="G31" s="342"/>
      <c r="H31" s="222"/>
      <c r="I31" s="222"/>
      <c r="J31" s="222"/>
      <c r="K31" s="222">
        <v>0</v>
      </c>
    </row>
    <row r="32" spans="1:11" ht="12.75">
      <c r="A32" s="219" t="s">
        <v>27</v>
      </c>
      <c r="B32" s="353" t="s">
        <v>427</v>
      </c>
      <c r="C32" s="354"/>
      <c r="D32" s="354"/>
      <c r="E32" s="354"/>
      <c r="F32" s="354"/>
      <c r="G32" s="355"/>
      <c r="H32" s="222"/>
      <c r="I32" s="222"/>
      <c r="J32" s="222"/>
      <c r="K32" s="222">
        <v>0</v>
      </c>
    </row>
    <row r="33" spans="1:11" ht="12.75">
      <c r="A33" s="219" t="s">
        <v>28</v>
      </c>
      <c r="B33" s="353" t="s">
        <v>398</v>
      </c>
      <c r="C33" s="354"/>
      <c r="D33" s="354"/>
      <c r="E33" s="354"/>
      <c r="F33" s="354"/>
      <c r="G33" s="355"/>
      <c r="H33" s="222">
        <v>561</v>
      </c>
      <c r="I33" s="222"/>
      <c r="J33" s="222"/>
      <c r="K33" s="222"/>
    </row>
    <row r="34" spans="1:11" ht="27" customHeight="1">
      <c r="A34" s="219" t="s">
        <v>29</v>
      </c>
      <c r="B34" s="340" t="s">
        <v>364</v>
      </c>
      <c r="C34" s="341"/>
      <c r="D34" s="341"/>
      <c r="E34" s="341"/>
      <c r="F34" s="341"/>
      <c r="G34" s="342"/>
      <c r="H34" s="222"/>
      <c r="I34" s="222">
        <v>2500</v>
      </c>
      <c r="J34" s="222"/>
      <c r="K34" s="222"/>
    </row>
    <row r="35" spans="1:11" ht="12.75">
      <c r="A35" s="219" t="s">
        <v>30</v>
      </c>
      <c r="B35" s="340" t="s">
        <v>458</v>
      </c>
      <c r="C35" s="341"/>
      <c r="D35" s="341"/>
      <c r="E35" s="341"/>
      <c r="F35" s="341"/>
      <c r="G35" s="342"/>
      <c r="H35" s="222"/>
      <c r="I35" s="222"/>
      <c r="J35" s="222"/>
      <c r="K35" s="222">
        <v>200</v>
      </c>
    </row>
    <row r="36" spans="1:11" ht="12.75">
      <c r="A36" s="219" t="s">
        <v>31</v>
      </c>
      <c r="B36" s="340" t="s">
        <v>510</v>
      </c>
      <c r="C36" s="341"/>
      <c r="D36" s="341"/>
      <c r="E36" s="341"/>
      <c r="F36" s="341"/>
      <c r="G36" s="342"/>
      <c r="H36" s="222"/>
      <c r="I36" s="222"/>
      <c r="J36" s="222"/>
      <c r="K36" s="222">
        <v>617</v>
      </c>
    </row>
    <row r="37" spans="1:11" ht="12.75">
      <c r="A37" s="219" t="s">
        <v>106</v>
      </c>
      <c r="B37" s="340" t="s">
        <v>500</v>
      </c>
      <c r="C37" s="341"/>
      <c r="D37" s="341"/>
      <c r="E37" s="341"/>
      <c r="F37" s="341"/>
      <c r="G37" s="342"/>
      <c r="H37" s="222"/>
      <c r="I37" s="222"/>
      <c r="J37" s="222"/>
      <c r="K37" s="222">
        <v>1926</v>
      </c>
    </row>
    <row r="38" spans="1:11" ht="12.75">
      <c r="A38" s="219" t="s">
        <v>107</v>
      </c>
      <c r="B38" s="332" t="s">
        <v>397</v>
      </c>
      <c r="C38" s="333"/>
      <c r="D38" s="333"/>
      <c r="E38" s="333"/>
      <c r="F38" s="333"/>
      <c r="G38" s="334"/>
      <c r="H38" s="224">
        <f>SUM(H39)</f>
        <v>555</v>
      </c>
      <c r="I38" s="224">
        <f>SUM(I39:I39)</f>
        <v>0</v>
      </c>
      <c r="J38" s="224"/>
      <c r="K38" s="224"/>
    </row>
    <row r="39" spans="1:11" ht="12.75">
      <c r="A39" s="219" t="s">
        <v>108</v>
      </c>
      <c r="B39" s="340" t="s">
        <v>311</v>
      </c>
      <c r="C39" s="341"/>
      <c r="D39" s="341"/>
      <c r="E39" s="341"/>
      <c r="F39" s="341"/>
      <c r="G39" s="342"/>
      <c r="H39" s="222">
        <v>555</v>
      </c>
      <c r="I39" s="222">
        <v>0</v>
      </c>
      <c r="J39" s="222"/>
      <c r="K39" s="222"/>
    </row>
    <row r="40" spans="1:11" ht="25.5" customHeight="1">
      <c r="A40" s="219" t="s">
        <v>109</v>
      </c>
      <c r="B40" s="332" t="s">
        <v>396</v>
      </c>
      <c r="C40" s="333"/>
      <c r="D40" s="333"/>
      <c r="E40" s="333"/>
      <c r="F40" s="333"/>
      <c r="G40" s="334"/>
      <c r="H40" s="223">
        <f>SUM(H41:H45)</f>
        <v>23668</v>
      </c>
      <c r="I40" s="223">
        <f>SUM(I41:I46)</f>
        <v>316216</v>
      </c>
      <c r="J40" s="223">
        <f>SUM(J41:J45)</f>
        <v>479808</v>
      </c>
      <c r="K40" s="223">
        <f>SUM(K41:K48)</f>
        <v>59945</v>
      </c>
    </row>
    <row r="41" spans="1:11" ht="12.75">
      <c r="A41" s="219" t="s">
        <v>393</v>
      </c>
      <c r="B41" s="329" t="s">
        <v>312</v>
      </c>
      <c r="C41" s="329"/>
      <c r="D41" s="329"/>
      <c r="E41" s="329"/>
      <c r="F41" s="329"/>
      <c r="G41" s="329"/>
      <c r="H41" s="222">
        <v>1790</v>
      </c>
      <c r="I41" s="233">
        <v>3005</v>
      </c>
      <c r="J41" s="222"/>
      <c r="K41" s="222"/>
    </row>
    <row r="42" spans="1:11" ht="25.5" customHeight="1">
      <c r="A42" s="219" t="s">
        <v>391</v>
      </c>
      <c r="B42" s="340" t="s">
        <v>395</v>
      </c>
      <c r="C42" s="341"/>
      <c r="D42" s="341"/>
      <c r="E42" s="341"/>
      <c r="F42" s="341"/>
      <c r="G42" s="342"/>
      <c r="H42" s="222">
        <v>18630</v>
      </c>
      <c r="I42" s="222">
        <v>305211</v>
      </c>
      <c r="J42" s="222">
        <v>479808</v>
      </c>
      <c r="K42" s="222">
        <v>57158</v>
      </c>
    </row>
    <row r="43" spans="1:11" ht="12.75">
      <c r="A43" s="219" t="s">
        <v>390</v>
      </c>
      <c r="B43" s="340" t="s">
        <v>394</v>
      </c>
      <c r="C43" s="341"/>
      <c r="D43" s="341"/>
      <c r="E43" s="341"/>
      <c r="F43" s="341"/>
      <c r="G43" s="342"/>
      <c r="H43" s="222">
        <v>320</v>
      </c>
      <c r="I43" s="222"/>
      <c r="J43" s="222"/>
      <c r="K43" s="222"/>
    </row>
    <row r="44" spans="1:11" ht="12.75">
      <c r="A44" s="219" t="s">
        <v>388</v>
      </c>
      <c r="B44" s="340" t="s">
        <v>392</v>
      </c>
      <c r="C44" s="341"/>
      <c r="D44" s="341"/>
      <c r="E44" s="341"/>
      <c r="F44" s="341"/>
      <c r="G44" s="342"/>
      <c r="H44" s="222">
        <v>820</v>
      </c>
      <c r="I44" s="222"/>
      <c r="J44" s="222"/>
      <c r="K44" s="222"/>
    </row>
    <row r="45" spans="1:11" ht="12.75">
      <c r="A45" s="219" t="s">
        <v>378</v>
      </c>
      <c r="B45" s="329" t="s">
        <v>389</v>
      </c>
      <c r="C45" s="329"/>
      <c r="D45" s="329"/>
      <c r="E45" s="329"/>
      <c r="F45" s="329"/>
      <c r="G45" s="329"/>
      <c r="H45" s="222">
        <v>2108</v>
      </c>
      <c r="I45" s="222"/>
      <c r="J45" s="222"/>
      <c r="K45" s="222"/>
    </row>
    <row r="46" spans="1:11" ht="25.5" customHeight="1">
      <c r="A46" s="219" t="s">
        <v>411</v>
      </c>
      <c r="B46" s="340" t="s">
        <v>455</v>
      </c>
      <c r="C46" s="341"/>
      <c r="D46" s="341"/>
      <c r="E46" s="341"/>
      <c r="F46" s="341"/>
      <c r="G46" s="342"/>
      <c r="H46" s="222"/>
      <c r="I46" s="222">
        <v>8000</v>
      </c>
      <c r="J46" s="222"/>
      <c r="K46" s="222">
        <v>1303</v>
      </c>
    </row>
    <row r="47" spans="1:11" ht="12.75">
      <c r="A47" s="219" t="s">
        <v>376</v>
      </c>
      <c r="B47" s="358" t="s">
        <v>503</v>
      </c>
      <c r="C47" s="359"/>
      <c r="D47" s="359"/>
      <c r="E47" s="359"/>
      <c r="F47" s="359"/>
      <c r="G47" s="360"/>
      <c r="H47" s="222"/>
      <c r="I47" s="222"/>
      <c r="J47" s="222"/>
      <c r="K47" s="222">
        <v>545</v>
      </c>
    </row>
    <row r="48" spans="1:11" ht="12.75">
      <c r="A48" s="219" t="s">
        <v>375</v>
      </c>
      <c r="B48" s="358" t="s">
        <v>512</v>
      </c>
      <c r="C48" s="359"/>
      <c r="D48" s="359"/>
      <c r="E48" s="359"/>
      <c r="F48" s="359"/>
      <c r="G48" s="360"/>
      <c r="H48" s="222"/>
      <c r="I48" s="222"/>
      <c r="J48" s="222"/>
      <c r="K48" s="222">
        <v>939</v>
      </c>
    </row>
    <row r="49" spans="1:11" ht="12.75">
      <c r="A49" s="236"/>
      <c r="B49" s="318" t="s">
        <v>341</v>
      </c>
      <c r="C49" s="318"/>
      <c r="D49" s="318"/>
      <c r="E49" s="318"/>
      <c r="F49" s="318"/>
      <c r="G49" s="318"/>
      <c r="H49" s="232" t="s">
        <v>342</v>
      </c>
      <c r="I49" s="232" t="s">
        <v>343</v>
      </c>
      <c r="J49" s="232" t="s">
        <v>344</v>
      </c>
      <c r="K49" s="232" t="s">
        <v>345</v>
      </c>
    </row>
    <row r="50" spans="1:11" s="225" customFormat="1" ht="52.5" customHeight="1">
      <c r="A50" s="235"/>
      <c r="B50" s="347" t="s">
        <v>386</v>
      </c>
      <c r="C50" s="348"/>
      <c r="D50" s="348"/>
      <c r="E50" s="348"/>
      <c r="F50" s="348"/>
      <c r="G50" s="349"/>
      <c r="H50" s="299" t="s">
        <v>385</v>
      </c>
      <c r="I50" s="300" t="s">
        <v>384</v>
      </c>
      <c r="J50" s="300" t="s">
        <v>45</v>
      </c>
      <c r="K50" s="299" t="s">
        <v>383</v>
      </c>
    </row>
    <row r="51" spans="1:11" ht="12.75">
      <c r="A51" s="235"/>
      <c r="B51" s="231"/>
      <c r="C51" s="230"/>
      <c r="D51" s="230"/>
      <c r="E51" s="230"/>
      <c r="F51" s="230"/>
      <c r="G51" s="229"/>
      <c r="H51" s="330" t="s">
        <v>382</v>
      </c>
      <c r="I51" s="330"/>
      <c r="J51" s="330"/>
      <c r="K51" s="330"/>
    </row>
    <row r="52" spans="1:11" s="225" customFormat="1" ht="25.5" customHeight="1">
      <c r="A52" s="234"/>
      <c r="B52" s="228"/>
      <c r="C52" s="227"/>
      <c r="D52" s="227"/>
      <c r="E52" s="227"/>
      <c r="F52" s="227"/>
      <c r="G52" s="226"/>
      <c r="H52" s="299" t="s">
        <v>381</v>
      </c>
      <c r="I52" s="350" t="s">
        <v>380</v>
      </c>
      <c r="J52" s="351"/>
      <c r="K52" s="352"/>
    </row>
    <row r="53" spans="1:11" s="225" customFormat="1" ht="24.75" customHeight="1">
      <c r="A53" s="219" t="s">
        <v>374</v>
      </c>
      <c r="B53" s="332" t="s">
        <v>377</v>
      </c>
      <c r="C53" s="333"/>
      <c r="D53" s="333"/>
      <c r="E53" s="333"/>
      <c r="F53" s="333"/>
      <c r="G53" s="334"/>
      <c r="H53" s="223">
        <f>SUM(H54:H62)</f>
        <v>54706</v>
      </c>
      <c r="I53" s="223">
        <f>SUM(I54:I62)</f>
        <v>78979</v>
      </c>
      <c r="J53" s="223">
        <f>SUM(J54:J62)</f>
        <v>0</v>
      </c>
      <c r="K53" s="223">
        <f>SUM(K54:K63)</f>
        <v>1390</v>
      </c>
    </row>
    <row r="54" spans="1:11" ht="12.75">
      <c r="A54" s="219" t="s">
        <v>412</v>
      </c>
      <c r="B54" s="353" t="s">
        <v>355</v>
      </c>
      <c r="C54" s="341"/>
      <c r="D54" s="341"/>
      <c r="E54" s="341"/>
      <c r="F54" s="341"/>
      <c r="G54" s="342"/>
      <c r="H54" s="222">
        <v>8885</v>
      </c>
      <c r="I54" s="222"/>
      <c r="J54" s="222"/>
      <c r="K54" s="222"/>
    </row>
    <row r="55" spans="1:11" ht="12.75">
      <c r="A55" s="219" t="s">
        <v>413</v>
      </c>
      <c r="B55" s="329" t="s">
        <v>354</v>
      </c>
      <c r="C55" s="329"/>
      <c r="D55" s="329"/>
      <c r="E55" s="329"/>
      <c r="F55" s="329"/>
      <c r="G55" s="329"/>
      <c r="H55" s="222">
        <v>35000</v>
      </c>
      <c r="I55" s="222">
        <v>8500</v>
      </c>
      <c r="J55" s="222"/>
      <c r="K55" s="222"/>
    </row>
    <row r="56" spans="1:11" ht="12.75">
      <c r="A56" s="219" t="s">
        <v>414</v>
      </c>
      <c r="B56" s="329" t="s">
        <v>352</v>
      </c>
      <c r="C56" s="329"/>
      <c r="D56" s="329"/>
      <c r="E56" s="329"/>
      <c r="F56" s="329"/>
      <c r="G56" s="329"/>
      <c r="H56" s="222"/>
      <c r="I56" s="222"/>
      <c r="J56" s="222"/>
      <c r="K56" s="222">
        <v>0</v>
      </c>
    </row>
    <row r="57" spans="1:11" ht="12.75">
      <c r="A57" s="219" t="s">
        <v>373</v>
      </c>
      <c r="B57" s="340" t="s">
        <v>353</v>
      </c>
      <c r="C57" s="341"/>
      <c r="D57" s="341"/>
      <c r="E57" s="341"/>
      <c r="F57" s="341"/>
      <c r="G57" s="342"/>
      <c r="H57" s="222">
        <v>1300</v>
      </c>
      <c r="I57" s="222"/>
      <c r="J57" s="222"/>
      <c r="K57" s="222"/>
    </row>
    <row r="58" spans="1:11" ht="12.75">
      <c r="A58" s="219" t="s">
        <v>372</v>
      </c>
      <c r="B58" s="340" t="s">
        <v>371</v>
      </c>
      <c r="C58" s="341"/>
      <c r="D58" s="341"/>
      <c r="E58" s="341"/>
      <c r="F58" s="341"/>
      <c r="G58" s="342"/>
      <c r="H58" s="222">
        <v>9521</v>
      </c>
      <c r="I58" s="222">
        <v>70479</v>
      </c>
      <c r="J58" s="222"/>
      <c r="K58" s="222"/>
    </row>
    <row r="59" spans="1:11" ht="25.5" customHeight="1">
      <c r="A59" s="219" t="s">
        <v>415</v>
      </c>
      <c r="B59" s="340" t="s">
        <v>432</v>
      </c>
      <c r="C59" s="341"/>
      <c r="D59" s="341"/>
      <c r="E59" s="341"/>
      <c r="F59" s="341"/>
      <c r="G59" s="342"/>
      <c r="H59" s="222"/>
      <c r="I59" s="222">
        <v>0</v>
      </c>
      <c r="J59" s="222"/>
      <c r="K59" s="222"/>
    </row>
    <row r="60" spans="1:11" ht="12.75">
      <c r="A60" s="219" t="s">
        <v>370</v>
      </c>
      <c r="B60" s="340" t="s">
        <v>368</v>
      </c>
      <c r="C60" s="356"/>
      <c r="D60" s="356"/>
      <c r="E60" s="356"/>
      <c r="F60" s="356"/>
      <c r="G60" s="357"/>
      <c r="H60" s="222">
        <v>0</v>
      </c>
      <c r="I60" s="222">
        <v>0</v>
      </c>
      <c r="J60" s="222"/>
      <c r="K60" s="222"/>
    </row>
    <row r="61" spans="1:11" ht="12.75">
      <c r="A61" s="219" t="s">
        <v>369</v>
      </c>
      <c r="B61" s="340" t="s">
        <v>366</v>
      </c>
      <c r="C61" s="341"/>
      <c r="D61" s="341"/>
      <c r="E61" s="341"/>
      <c r="F61" s="341"/>
      <c r="G61" s="342"/>
      <c r="H61" s="222"/>
      <c r="I61" s="222">
        <v>0</v>
      </c>
      <c r="J61" s="222"/>
      <c r="K61" s="222"/>
    </row>
    <row r="62" spans="1:11" ht="27" customHeight="1">
      <c r="A62" s="219" t="s">
        <v>416</v>
      </c>
      <c r="B62" s="340" t="s">
        <v>364</v>
      </c>
      <c r="C62" s="341"/>
      <c r="D62" s="341"/>
      <c r="E62" s="341"/>
      <c r="F62" s="341"/>
      <c r="G62" s="342"/>
      <c r="H62" s="222"/>
      <c r="I62" s="222">
        <v>0</v>
      </c>
      <c r="J62" s="222"/>
      <c r="K62" s="222"/>
    </row>
    <row r="63" spans="1:11" ht="12.75">
      <c r="A63" s="219" t="s">
        <v>367</v>
      </c>
      <c r="B63" s="340" t="s">
        <v>537</v>
      </c>
      <c r="C63" s="341"/>
      <c r="D63" s="341"/>
      <c r="E63" s="341"/>
      <c r="F63" s="341"/>
      <c r="G63" s="342"/>
      <c r="H63" s="222"/>
      <c r="I63" s="222"/>
      <c r="J63" s="222"/>
      <c r="K63" s="222">
        <v>1390</v>
      </c>
    </row>
    <row r="64" spans="1:11" ht="12.75">
      <c r="A64" s="219" t="s">
        <v>365</v>
      </c>
      <c r="B64" s="332" t="s">
        <v>362</v>
      </c>
      <c r="C64" s="333"/>
      <c r="D64" s="333"/>
      <c r="E64" s="333"/>
      <c r="F64" s="333"/>
      <c r="G64" s="334"/>
      <c r="H64" s="224">
        <f>SUM(H65)</f>
        <v>0</v>
      </c>
      <c r="I64" s="224">
        <f>SUM(I65:I65)</f>
        <v>0</v>
      </c>
      <c r="J64" s="224"/>
      <c r="K64" s="224">
        <f>SUM(K65:K69)</f>
        <v>13166</v>
      </c>
    </row>
    <row r="65" spans="1:11" ht="12.75">
      <c r="A65" s="219" t="s">
        <v>363</v>
      </c>
      <c r="B65" s="340" t="s">
        <v>313</v>
      </c>
      <c r="C65" s="341"/>
      <c r="D65" s="341"/>
      <c r="E65" s="341"/>
      <c r="F65" s="341"/>
      <c r="G65" s="342"/>
      <c r="H65" s="222"/>
      <c r="I65" s="222"/>
      <c r="J65" s="222"/>
      <c r="K65" s="222">
        <v>175</v>
      </c>
    </row>
    <row r="66" spans="1:11" ht="12.75">
      <c r="A66" s="219" t="s">
        <v>361</v>
      </c>
      <c r="B66" s="340" t="s">
        <v>504</v>
      </c>
      <c r="C66" s="341"/>
      <c r="D66" s="341"/>
      <c r="E66" s="341"/>
      <c r="F66" s="341"/>
      <c r="G66" s="342"/>
      <c r="H66" s="222"/>
      <c r="I66" s="222"/>
      <c r="J66" s="222"/>
      <c r="K66" s="222">
        <v>179</v>
      </c>
    </row>
    <row r="67" spans="1:11" ht="12.75">
      <c r="A67" s="219" t="s">
        <v>360</v>
      </c>
      <c r="B67" s="340" t="s">
        <v>525</v>
      </c>
      <c r="C67" s="341"/>
      <c r="D67" s="341"/>
      <c r="E67" s="341"/>
      <c r="F67" s="341"/>
      <c r="G67" s="342"/>
      <c r="H67" s="222"/>
      <c r="I67" s="222"/>
      <c r="J67" s="222"/>
      <c r="K67" s="222">
        <v>200</v>
      </c>
    </row>
    <row r="68" spans="1:11" ht="12.75">
      <c r="A68" s="219" t="s">
        <v>418</v>
      </c>
      <c r="B68" s="340" t="s">
        <v>540</v>
      </c>
      <c r="C68" s="341"/>
      <c r="D68" s="341"/>
      <c r="E68" s="341"/>
      <c r="F68" s="341"/>
      <c r="G68" s="342"/>
      <c r="H68" s="222"/>
      <c r="I68" s="222"/>
      <c r="J68" s="222"/>
      <c r="K68" s="222">
        <v>6477</v>
      </c>
    </row>
    <row r="69" spans="1:11" ht="25.5" customHeight="1">
      <c r="A69" s="219" t="s">
        <v>419</v>
      </c>
      <c r="B69" s="340" t="s">
        <v>541</v>
      </c>
      <c r="C69" s="341"/>
      <c r="D69" s="341"/>
      <c r="E69" s="341"/>
      <c r="F69" s="341"/>
      <c r="G69" s="342"/>
      <c r="H69" s="222"/>
      <c r="I69" s="222"/>
      <c r="J69" s="222"/>
      <c r="K69" s="222">
        <v>6135</v>
      </c>
    </row>
    <row r="70" spans="1:11" ht="12.75">
      <c r="A70" s="219" t="s">
        <v>420</v>
      </c>
      <c r="B70" s="332" t="s">
        <v>359</v>
      </c>
      <c r="C70" s="333"/>
      <c r="D70" s="333"/>
      <c r="E70" s="333"/>
      <c r="F70" s="333"/>
      <c r="G70" s="334"/>
      <c r="H70" s="224">
        <f>SUM(H71)</f>
        <v>0</v>
      </c>
      <c r="I70" s="224">
        <f>SUM(I71:I71)</f>
        <v>0</v>
      </c>
      <c r="J70" s="224"/>
      <c r="K70" s="224">
        <f>SUM(K71)</f>
        <v>0</v>
      </c>
    </row>
    <row r="71" spans="1:11" ht="12.75">
      <c r="A71" s="219" t="s">
        <v>421</v>
      </c>
      <c r="B71" s="340" t="s">
        <v>445</v>
      </c>
      <c r="C71" s="341"/>
      <c r="D71" s="341"/>
      <c r="E71" s="341"/>
      <c r="F71" s="341"/>
      <c r="G71" s="342"/>
      <c r="H71" s="222">
        <v>0</v>
      </c>
      <c r="I71" s="222"/>
      <c r="J71" s="222"/>
      <c r="K71" s="222"/>
    </row>
    <row r="72" spans="1:11" ht="12.75">
      <c r="A72" s="219" t="s">
        <v>422</v>
      </c>
      <c r="B72" s="332" t="s">
        <v>331</v>
      </c>
      <c r="C72" s="333"/>
      <c r="D72" s="333"/>
      <c r="E72" s="333"/>
      <c r="F72" s="333"/>
      <c r="G72" s="334"/>
      <c r="H72" s="224">
        <f>SUM(H73)</f>
        <v>0</v>
      </c>
      <c r="I72" s="224">
        <f>SUM(I73:I73)</f>
        <v>0</v>
      </c>
      <c r="J72" s="224"/>
      <c r="K72" s="224">
        <f>SUM(K73:K76)</f>
        <v>2615</v>
      </c>
    </row>
    <row r="73" spans="1:11" ht="12.75">
      <c r="A73" s="219" t="s">
        <v>423</v>
      </c>
      <c r="B73" s="340" t="s">
        <v>456</v>
      </c>
      <c r="C73" s="341"/>
      <c r="D73" s="341"/>
      <c r="E73" s="341"/>
      <c r="F73" s="341"/>
      <c r="G73" s="342"/>
      <c r="H73" s="222"/>
      <c r="I73" s="222"/>
      <c r="J73" s="222"/>
      <c r="K73" s="222">
        <v>400</v>
      </c>
    </row>
    <row r="74" spans="1:11" ht="12.75">
      <c r="A74" s="219" t="s">
        <v>459</v>
      </c>
      <c r="B74" s="340" t="s">
        <v>457</v>
      </c>
      <c r="C74" s="341"/>
      <c r="D74" s="341"/>
      <c r="E74" s="341"/>
      <c r="F74" s="341"/>
      <c r="G74" s="342"/>
      <c r="H74" s="222"/>
      <c r="I74" s="222"/>
      <c r="J74" s="222"/>
      <c r="K74" s="222">
        <v>310</v>
      </c>
    </row>
    <row r="75" spans="1:11" ht="12.75">
      <c r="A75" s="219" t="s">
        <v>460</v>
      </c>
      <c r="B75" s="340" t="s">
        <v>526</v>
      </c>
      <c r="C75" s="341"/>
      <c r="D75" s="341"/>
      <c r="E75" s="341"/>
      <c r="F75" s="341"/>
      <c r="G75" s="342"/>
      <c r="H75" s="222"/>
      <c r="I75" s="222"/>
      <c r="J75" s="222"/>
      <c r="K75" s="222">
        <v>1673</v>
      </c>
    </row>
    <row r="76" spans="1:11" ht="12.75">
      <c r="A76" s="219" t="s">
        <v>461</v>
      </c>
      <c r="B76" s="340" t="s">
        <v>513</v>
      </c>
      <c r="C76" s="341"/>
      <c r="D76" s="341"/>
      <c r="E76" s="341"/>
      <c r="F76" s="341"/>
      <c r="G76" s="342"/>
      <c r="H76" s="222"/>
      <c r="I76" s="222"/>
      <c r="J76" s="222"/>
      <c r="K76" s="222">
        <v>232</v>
      </c>
    </row>
    <row r="77" spans="1:11" ht="12.75">
      <c r="A77" s="219" t="s">
        <v>462</v>
      </c>
      <c r="B77" s="332" t="s">
        <v>417</v>
      </c>
      <c r="C77" s="333"/>
      <c r="D77" s="333"/>
      <c r="E77" s="333"/>
      <c r="F77" s="333"/>
      <c r="G77" s="334"/>
      <c r="H77" s="224">
        <f>SUM(H78)</f>
        <v>0</v>
      </c>
      <c r="I77" s="224">
        <f>SUM(I78:I78)</f>
        <v>0</v>
      </c>
      <c r="J77" s="224"/>
      <c r="K77" s="224">
        <f>SUM(K78)</f>
        <v>0</v>
      </c>
    </row>
    <row r="78" spans="1:11" ht="12.75">
      <c r="A78" s="219" t="s">
        <v>511</v>
      </c>
      <c r="B78" s="340" t="s">
        <v>505</v>
      </c>
      <c r="C78" s="341"/>
      <c r="D78" s="341"/>
      <c r="E78" s="341"/>
      <c r="F78" s="341"/>
      <c r="G78" s="342"/>
      <c r="H78" s="222"/>
      <c r="I78" s="222"/>
      <c r="J78" s="222"/>
      <c r="K78" s="222">
        <v>0</v>
      </c>
    </row>
    <row r="79" spans="1:11" ht="12.75">
      <c r="A79" s="219" t="s">
        <v>514</v>
      </c>
      <c r="B79" s="332" t="s">
        <v>334</v>
      </c>
      <c r="C79" s="333"/>
      <c r="D79" s="333"/>
      <c r="E79" s="333"/>
      <c r="F79" s="333"/>
      <c r="G79" s="334"/>
      <c r="H79" s="224">
        <f>SUM(H80)</f>
        <v>0</v>
      </c>
      <c r="I79" s="224">
        <f>SUM(I80:I80)</f>
        <v>0</v>
      </c>
      <c r="J79" s="224"/>
      <c r="K79" s="224">
        <f>SUM(K80)</f>
        <v>350</v>
      </c>
    </row>
    <row r="80" spans="1:11" ht="12.75">
      <c r="A80" s="219" t="s">
        <v>515</v>
      </c>
      <c r="B80" s="340" t="s">
        <v>506</v>
      </c>
      <c r="C80" s="341"/>
      <c r="D80" s="341"/>
      <c r="E80" s="341"/>
      <c r="F80" s="341"/>
      <c r="G80" s="342"/>
      <c r="H80" s="222"/>
      <c r="I80" s="222"/>
      <c r="J80" s="222"/>
      <c r="K80" s="222">
        <v>350</v>
      </c>
    </row>
    <row r="81" spans="1:11" ht="12.75">
      <c r="A81" s="219" t="s">
        <v>516</v>
      </c>
      <c r="B81" s="332" t="s">
        <v>333</v>
      </c>
      <c r="C81" s="333"/>
      <c r="D81" s="333"/>
      <c r="E81" s="333"/>
      <c r="F81" s="333"/>
      <c r="G81" s="334"/>
      <c r="H81" s="224">
        <f>SUM(H82)</f>
        <v>0</v>
      </c>
      <c r="I81" s="224">
        <f>SUM(I82:I82)</f>
        <v>0</v>
      </c>
      <c r="J81" s="224"/>
      <c r="K81" s="224">
        <f>SUM(K82)</f>
        <v>450</v>
      </c>
    </row>
    <row r="82" spans="1:11" ht="12.75">
      <c r="A82" s="219" t="s">
        <v>517</v>
      </c>
      <c r="B82" s="340" t="s">
        <v>507</v>
      </c>
      <c r="C82" s="341"/>
      <c r="D82" s="341"/>
      <c r="E82" s="341"/>
      <c r="F82" s="341"/>
      <c r="G82" s="342"/>
      <c r="H82" s="222">
        <v>0</v>
      </c>
      <c r="I82" s="222"/>
      <c r="J82" s="222"/>
      <c r="K82" s="222">
        <v>450</v>
      </c>
    </row>
    <row r="83" spans="1:11" ht="24.75" customHeight="1">
      <c r="A83" s="219" t="s">
        <v>519</v>
      </c>
      <c r="B83" s="332" t="s">
        <v>336</v>
      </c>
      <c r="C83" s="333"/>
      <c r="D83" s="333"/>
      <c r="E83" s="333"/>
      <c r="F83" s="333"/>
      <c r="G83" s="334"/>
      <c r="H83" s="224">
        <f>SUM(H84)</f>
        <v>0</v>
      </c>
      <c r="I83" s="224">
        <f>SUM(I84:I84)</f>
        <v>0</v>
      </c>
      <c r="J83" s="224"/>
      <c r="K83" s="224">
        <f>SUM(K84)</f>
        <v>300</v>
      </c>
    </row>
    <row r="84" spans="1:11" ht="12.75">
      <c r="A84" s="219" t="s">
        <v>520</v>
      </c>
      <c r="B84" s="340" t="s">
        <v>509</v>
      </c>
      <c r="C84" s="341"/>
      <c r="D84" s="341"/>
      <c r="E84" s="341"/>
      <c r="F84" s="341"/>
      <c r="G84" s="342"/>
      <c r="H84" s="222"/>
      <c r="I84" s="222"/>
      <c r="J84" s="222"/>
      <c r="K84" s="222">
        <v>300</v>
      </c>
    </row>
    <row r="85" spans="1:11" ht="12.75">
      <c r="A85" s="219" t="s">
        <v>529</v>
      </c>
      <c r="B85" s="332" t="s">
        <v>332</v>
      </c>
      <c r="C85" s="333"/>
      <c r="D85" s="333"/>
      <c r="E85" s="333"/>
      <c r="F85" s="333"/>
      <c r="G85" s="334"/>
      <c r="H85" s="224">
        <f>SUM(H86)</f>
        <v>0</v>
      </c>
      <c r="I85" s="224">
        <f>SUM(I86:I86)</f>
        <v>0</v>
      </c>
      <c r="J85" s="224"/>
      <c r="K85" s="224">
        <f>SUM(K86:K87)</f>
        <v>568</v>
      </c>
    </row>
    <row r="86" spans="1:11" ht="12.75" customHeight="1">
      <c r="A86" s="219" t="s">
        <v>530</v>
      </c>
      <c r="B86" s="340" t="s">
        <v>513</v>
      </c>
      <c r="C86" s="341"/>
      <c r="D86" s="341"/>
      <c r="E86" s="341"/>
      <c r="F86" s="341"/>
      <c r="G86" s="342"/>
      <c r="H86" s="222"/>
      <c r="I86" s="222"/>
      <c r="J86" s="222"/>
      <c r="K86" s="222">
        <v>348</v>
      </c>
    </row>
    <row r="87" spans="1:11" ht="12.75" customHeight="1">
      <c r="A87" s="219" t="s">
        <v>531</v>
      </c>
      <c r="B87" s="340" t="s">
        <v>527</v>
      </c>
      <c r="C87" s="341"/>
      <c r="D87" s="341"/>
      <c r="E87" s="341"/>
      <c r="F87" s="341"/>
      <c r="G87" s="342"/>
      <c r="H87" s="222"/>
      <c r="I87" s="222"/>
      <c r="J87" s="222"/>
      <c r="K87" s="222">
        <v>220</v>
      </c>
    </row>
    <row r="88" spans="1:11" ht="12.75">
      <c r="A88" s="219" t="s">
        <v>532</v>
      </c>
      <c r="B88" s="332" t="s">
        <v>330</v>
      </c>
      <c r="C88" s="333"/>
      <c r="D88" s="333"/>
      <c r="E88" s="333"/>
      <c r="F88" s="333"/>
      <c r="G88" s="334"/>
      <c r="H88" s="224">
        <f>SUM(H89)</f>
        <v>0</v>
      </c>
      <c r="I88" s="224">
        <f>SUM(I89:I89)</f>
        <v>0</v>
      </c>
      <c r="J88" s="224"/>
      <c r="K88" s="224">
        <f>SUM(K89)</f>
        <v>350</v>
      </c>
    </row>
    <row r="89" spans="1:11" ht="12.75" customHeight="1">
      <c r="A89" s="219" t="s">
        <v>533</v>
      </c>
      <c r="B89" s="340" t="s">
        <v>518</v>
      </c>
      <c r="C89" s="341"/>
      <c r="D89" s="341"/>
      <c r="E89" s="341"/>
      <c r="F89" s="341"/>
      <c r="G89" s="342"/>
      <c r="H89" s="222"/>
      <c r="I89" s="222"/>
      <c r="J89" s="222"/>
      <c r="K89" s="222">
        <v>350</v>
      </c>
    </row>
    <row r="90" spans="1:11" ht="12.75">
      <c r="A90" s="219" t="s">
        <v>535</v>
      </c>
      <c r="B90" s="332" t="s">
        <v>335</v>
      </c>
      <c r="C90" s="333"/>
      <c r="D90" s="333"/>
      <c r="E90" s="333"/>
      <c r="F90" s="333"/>
      <c r="G90" s="334"/>
      <c r="H90" s="224">
        <f>SUM(H91)</f>
        <v>0</v>
      </c>
      <c r="I90" s="224">
        <f>SUM(I91:I91)</f>
        <v>0</v>
      </c>
      <c r="J90" s="224"/>
      <c r="K90" s="224">
        <f>SUM(K91)</f>
        <v>190</v>
      </c>
    </row>
    <row r="91" spans="1:11" ht="12.75" customHeight="1">
      <c r="A91" s="219" t="s">
        <v>536</v>
      </c>
      <c r="B91" s="340" t="s">
        <v>534</v>
      </c>
      <c r="C91" s="341"/>
      <c r="D91" s="341"/>
      <c r="E91" s="341"/>
      <c r="F91" s="341"/>
      <c r="G91" s="342"/>
      <c r="H91" s="222"/>
      <c r="I91" s="222"/>
      <c r="J91" s="222"/>
      <c r="K91" s="222">
        <v>190</v>
      </c>
    </row>
    <row r="92" spans="1:11" ht="15.75">
      <c r="A92" s="219" t="s">
        <v>538</v>
      </c>
      <c r="B92" s="218" t="s">
        <v>37</v>
      </c>
      <c r="C92" s="217"/>
      <c r="D92" s="217"/>
      <c r="E92" s="217"/>
      <c r="F92" s="217"/>
      <c r="G92" s="216"/>
      <c r="H92" s="221">
        <f>SUM(H10,H22,H30,H38,H40,H53,H70,H64)</f>
        <v>186468</v>
      </c>
      <c r="I92" s="221">
        <f>SUM(I10,I22,I30,I38,I40,I53,I64)</f>
        <v>400611</v>
      </c>
      <c r="J92" s="221">
        <f>SUM(J10,J22,J30,J38,J40,J53,J64)</f>
        <v>554555</v>
      </c>
      <c r="K92" s="221">
        <f>SUM(K8,K10,K22,K30,K38,K40,K53,K64,K72,K27,K77,K79,K81,K83,K85,K88,K90)</f>
        <v>103389</v>
      </c>
    </row>
    <row r="93" spans="1:11" ht="15.75">
      <c r="A93" s="219" t="s">
        <v>539</v>
      </c>
      <c r="B93" s="220"/>
      <c r="C93" s="217"/>
      <c r="D93" s="217"/>
      <c r="E93" s="217"/>
      <c r="F93" s="217"/>
      <c r="G93" s="216"/>
      <c r="H93" s="362">
        <f>SUM(H92:J92)</f>
        <v>1141634</v>
      </c>
      <c r="I93" s="363"/>
      <c r="J93" s="364"/>
      <c r="K93" s="215">
        <f>SUM(K92:K92)</f>
        <v>103389</v>
      </c>
    </row>
    <row r="94" spans="1:11" ht="15.75">
      <c r="A94" s="219" t="s">
        <v>542</v>
      </c>
      <c r="B94" s="218" t="s">
        <v>358</v>
      </c>
      <c r="C94" s="217"/>
      <c r="D94" s="217"/>
      <c r="E94" s="217"/>
      <c r="F94" s="217"/>
      <c r="G94" s="216"/>
      <c r="H94" s="361">
        <f>SUM(H93:K93)</f>
        <v>1245023</v>
      </c>
      <c r="I94" s="361"/>
      <c r="J94" s="361"/>
      <c r="K94" s="361"/>
    </row>
  </sheetData>
  <sheetProtection/>
  <mergeCells count="91">
    <mergeCell ref="B69:G69"/>
    <mergeCell ref="B90:G90"/>
    <mergeCell ref="B91:G91"/>
    <mergeCell ref="B74:G74"/>
    <mergeCell ref="B82:G82"/>
    <mergeCell ref="B83:G83"/>
    <mergeCell ref="B84:G84"/>
    <mergeCell ref="B80:G80"/>
    <mergeCell ref="B88:G88"/>
    <mergeCell ref="B89:G89"/>
    <mergeCell ref="B87:G87"/>
    <mergeCell ref="B8:G8"/>
    <mergeCell ref="B9:G9"/>
    <mergeCell ref="B29:G29"/>
    <mergeCell ref="B67:G67"/>
    <mergeCell ref="H93:J93"/>
    <mergeCell ref="B66:G66"/>
    <mergeCell ref="B70:G70"/>
    <mergeCell ref="B71:G71"/>
    <mergeCell ref="B72:G72"/>
    <mergeCell ref="H94:K94"/>
    <mergeCell ref="B75:G75"/>
    <mergeCell ref="B77:G77"/>
    <mergeCell ref="B78:G78"/>
    <mergeCell ref="B79:G79"/>
    <mergeCell ref="H51:K51"/>
    <mergeCell ref="I52:K52"/>
    <mergeCell ref="B64:G64"/>
    <mergeCell ref="B65:G65"/>
    <mergeCell ref="B81:G81"/>
    <mergeCell ref="B73:G73"/>
    <mergeCell ref="B59:G59"/>
    <mergeCell ref="B60:G60"/>
    <mergeCell ref="B61:G61"/>
    <mergeCell ref="B62:G62"/>
    <mergeCell ref="B49:G49"/>
    <mergeCell ref="B50:G50"/>
    <mergeCell ref="B53:G53"/>
    <mergeCell ref="B54:G54"/>
    <mergeCell ref="B55:G55"/>
    <mergeCell ref="B56:G56"/>
    <mergeCell ref="B57:G57"/>
    <mergeCell ref="B58:G58"/>
    <mergeCell ref="B42:G42"/>
    <mergeCell ref="B43:G43"/>
    <mergeCell ref="B44:G44"/>
    <mergeCell ref="B45:G45"/>
    <mergeCell ref="B46:G46"/>
    <mergeCell ref="B47:G47"/>
    <mergeCell ref="B48:G48"/>
    <mergeCell ref="B35:G35"/>
    <mergeCell ref="B37:G37"/>
    <mergeCell ref="B38:G38"/>
    <mergeCell ref="B39:G39"/>
    <mergeCell ref="B40:G40"/>
    <mergeCell ref="B41:G41"/>
    <mergeCell ref="B36:G36"/>
    <mergeCell ref="B28:G28"/>
    <mergeCell ref="B30:G30"/>
    <mergeCell ref="B31:G31"/>
    <mergeCell ref="B32:G32"/>
    <mergeCell ref="B33:G33"/>
    <mergeCell ref="B34:G34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63:G63"/>
    <mergeCell ref="B68:G68"/>
    <mergeCell ref="B76:G76"/>
    <mergeCell ref="B85:G85"/>
    <mergeCell ref="B86:G86"/>
    <mergeCell ref="J2:K2"/>
    <mergeCell ref="B4:G4"/>
    <mergeCell ref="B5:G5"/>
    <mergeCell ref="H6:K6"/>
    <mergeCell ref="I7:K7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3" r:id="rId1"/>
  <headerFooter alignWithMargins="0">
    <oddHeader>&amp;C&amp;"Arial,Félkövér"&amp;12
Mór Városi Önkormányzat 2012. évi módosított felhalmozási költségvetésének finanszírozása
&amp;R&amp;"Arial,Normál"5. melléklet
a 6/2013. (III.11.) Önkormányzati rendelethez</oddHeader>
    <oddFooter>&amp;L&amp;D&amp;C&amp;P</oddFooter>
  </headerFooter>
  <rowBreaks count="1" manualBreakCount="1">
    <brk id="4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4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2"/>
      <c r="D1" s="243"/>
      <c r="E1" s="243" t="s">
        <v>543</v>
      </c>
    </row>
    <row r="2" spans="1:5" s="4" customFormat="1" ht="32.25" customHeight="1">
      <c r="A2" s="365" t="s">
        <v>327</v>
      </c>
      <c r="B2" s="366"/>
      <c r="C2" s="6" t="s">
        <v>431</v>
      </c>
      <c r="D2" s="142" t="s">
        <v>38</v>
      </c>
      <c r="E2" s="142" t="s">
        <v>38</v>
      </c>
    </row>
    <row r="3" spans="1:5" s="4" customFormat="1" ht="32.25" customHeight="1" thickBot="1">
      <c r="A3" s="367" t="s">
        <v>267</v>
      </c>
      <c r="B3" s="368"/>
      <c r="C3" s="8" t="s">
        <v>328</v>
      </c>
      <c r="D3" s="164" t="s">
        <v>329</v>
      </c>
      <c r="E3" s="164" t="s">
        <v>329</v>
      </c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369"/>
      <c r="B5" s="370"/>
      <c r="C5" s="15" t="s">
        <v>341</v>
      </c>
      <c r="D5" s="16" t="s">
        <v>342</v>
      </c>
      <c r="E5" s="16" t="s">
        <v>343</v>
      </c>
    </row>
    <row r="6" spans="1:5" ht="48" thickBot="1">
      <c r="A6" s="369" t="s">
        <v>269</v>
      </c>
      <c r="B6" s="370"/>
      <c r="C6" s="15" t="s">
        <v>40</v>
      </c>
      <c r="D6" s="16" t="s">
        <v>441</v>
      </c>
      <c r="E6" s="16" t="s">
        <v>442</v>
      </c>
    </row>
    <row r="7" spans="1:5" s="5" customFormat="1" ht="15.75" customHeight="1" thickBot="1">
      <c r="A7" s="17"/>
      <c r="B7" s="18"/>
      <c r="C7" s="252" t="s">
        <v>41</v>
      </c>
      <c r="D7" s="253"/>
      <c r="E7" s="253"/>
    </row>
    <row r="8" spans="1:5" s="5" customFormat="1" ht="15.75" customHeight="1" thickBot="1">
      <c r="A8" s="14" t="s">
        <v>3</v>
      </c>
      <c r="B8" s="19"/>
      <c r="C8" s="20" t="s">
        <v>270</v>
      </c>
      <c r="D8" s="21">
        <f>SUM(D9,D18)</f>
        <v>2007540</v>
      </c>
      <c r="E8" s="21">
        <f>SUM(E9,E18)</f>
        <v>2162020</v>
      </c>
    </row>
    <row r="9" spans="1:5" s="22" customFormat="1" ht="32.25" thickBot="1">
      <c r="A9" s="14" t="s">
        <v>4</v>
      </c>
      <c r="B9" s="19"/>
      <c r="C9" s="20" t="s">
        <v>271</v>
      </c>
      <c r="D9" s="21">
        <f>SUM(D10:D17)</f>
        <v>1808915</v>
      </c>
      <c r="E9" s="21">
        <f>SUM(E10:E17)</f>
        <v>1880475</v>
      </c>
    </row>
    <row r="10" spans="1:5" ht="15.75" customHeight="1">
      <c r="A10" s="27"/>
      <c r="B10" s="24" t="s">
        <v>88</v>
      </c>
      <c r="C10" s="143" t="s">
        <v>42</v>
      </c>
      <c r="D10" s="29">
        <v>1743000</v>
      </c>
      <c r="E10" s="29">
        <v>1743000</v>
      </c>
    </row>
    <row r="11" spans="1:5" ht="15.75" customHeight="1">
      <c r="A11" s="27"/>
      <c r="B11" s="24" t="s">
        <v>89</v>
      </c>
      <c r="C11" s="143" t="s">
        <v>57</v>
      </c>
      <c r="D11" s="29">
        <v>0</v>
      </c>
      <c r="E11" s="29">
        <v>0</v>
      </c>
    </row>
    <row r="12" spans="1:5" ht="15.75" customHeight="1">
      <c r="A12" s="27"/>
      <c r="B12" s="24" t="s">
        <v>90</v>
      </c>
      <c r="C12" s="143" t="s">
        <v>43</v>
      </c>
      <c r="D12" s="29">
        <v>60415</v>
      </c>
      <c r="E12" s="29">
        <v>309870</v>
      </c>
    </row>
    <row r="13" spans="1:5" ht="15.75" customHeight="1">
      <c r="A13" s="27"/>
      <c r="B13" s="24" t="s">
        <v>91</v>
      </c>
      <c r="C13" s="143" t="s">
        <v>472</v>
      </c>
      <c r="D13" s="29"/>
      <c r="E13" s="29">
        <v>-249455</v>
      </c>
    </row>
    <row r="14" spans="1:5" ht="15.75" customHeight="1">
      <c r="A14" s="27"/>
      <c r="B14" s="24" t="s">
        <v>92</v>
      </c>
      <c r="C14" s="143" t="s">
        <v>134</v>
      </c>
      <c r="D14" s="29">
        <v>5500</v>
      </c>
      <c r="E14" s="29">
        <v>4000</v>
      </c>
    </row>
    <row r="15" spans="1:5" ht="15.75" customHeight="1">
      <c r="A15" s="27"/>
      <c r="B15" s="24" t="s">
        <v>99</v>
      </c>
      <c r="C15" s="143" t="s">
        <v>473</v>
      </c>
      <c r="D15" s="29">
        <v>0</v>
      </c>
      <c r="E15" s="29">
        <v>0</v>
      </c>
    </row>
    <row r="16" spans="1:5" ht="15.75" customHeight="1">
      <c r="A16" s="27"/>
      <c r="B16" s="24" t="s">
        <v>104</v>
      </c>
      <c r="C16" s="143" t="s">
        <v>352</v>
      </c>
      <c r="D16" s="29"/>
      <c r="E16" s="29">
        <v>1777</v>
      </c>
    </row>
    <row r="17" spans="1:5" ht="15.75" customHeight="1" thickBot="1">
      <c r="A17" s="27"/>
      <c r="B17" s="24" t="s">
        <v>203</v>
      </c>
      <c r="C17" s="143" t="s">
        <v>474</v>
      </c>
      <c r="D17" s="29">
        <v>0</v>
      </c>
      <c r="E17" s="29">
        <v>71283</v>
      </c>
    </row>
    <row r="18" spans="1:5" s="22" customFormat="1" ht="15.75" customHeight="1" thickBot="1">
      <c r="A18" s="14" t="s">
        <v>5</v>
      </c>
      <c r="B18" s="19"/>
      <c r="C18" s="20" t="s">
        <v>135</v>
      </c>
      <c r="D18" s="21">
        <f>SUM(D19:D26)</f>
        <v>198625</v>
      </c>
      <c r="E18" s="21">
        <f>SUM(E19:E26)</f>
        <v>281545</v>
      </c>
    </row>
    <row r="19" spans="1:5" s="22" customFormat="1" ht="15.75" customHeight="1">
      <c r="A19" s="23"/>
      <c r="B19" s="24" t="s">
        <v>60</v>
      </c>
      <c r="C19" s="25" t="s">
        <v>140</v>
      </c>
      <c r="D19" s="29">
        <v>0</v>
      </c>
      <c r="E19" s="29">
        <v>0</v>
      </c>
    </row>
    <row r="20" spans="1:5" s="22" customFormat="1" ht="15.75" customHeight="1">
      <c r="A20" s="27"/>
      <c r="B20" s="24" t="s">
        <v>61</v>
      </c>
      <c r="C20" s="28" t="s">
        <v>141</v>
      </c>
      <c r="D20" s="29">
        <v>16818</v>
      </c>
      <c r="E20" s="29">
        <v>26015</v>
      </c>
    </row>
    <row r="21" spans="1:5" s="22" customFormat="1" ht="15.75" customHeight="1">
      <c r="A21" s="27"/>
      <c r="B21" s="24" t="s">
        <v>62</v>
      </c>
      <c r="C21" s="28" t="s">
        <v>142</v>
      </c>
      <c r="D21" s="29">
        <v>77174</v>
      </c>
      <c r="E21" s="29">
        <v>6391</v>
      </c>
    </row>
    <row r="22" spans="1:5" s="22" customFormat="1" ht="15.75" customHeight="1">
      <c r="A22" s="27"/>
      <c r="B22" s="24" t="s">
        <v>63</v>
      </c>
      <c r="C22" s="28" t="s">
        <v>143</v>
      </c>
      <c r="D22" s="29">
        <v>0</v>
      </c>
      <c r="E22" s="29"/>
    </row>
    <row r="23" spans="1:5" s="22" customFormat="1" ht="15.75" customHeight="1">
      <c r="A23" s="27"/>
      <c r="B23" s="24" t="s">
        <v>136</v>
      </c>
      <c r="C23" s="30" t="s">
        <v>144</v>
      </c>
      <c r="D23" s="29">
        <v>0</v>
      </c>
      <c r="E23" s="29"/>
    </row>
    <row r="24" spans="1:5" s="22" customFormat="1" ht="15.75" customHeight="1">
      <c r="A24" s="31"/>
      <c r="B24" s="24" t="s">
        <v>137</v>
      </c>
      <c r="C24" s="28" t="s">
        <v>145</v>
      </c>
      <c r="D24" s="29">
        <v>99573</v>
      </c>
      <c r="E24" s="29">
        <v>236971</v>
      </c>
    </row>
    <row r="25" spans="1:5" ht="15.75" customHeight="1">
      <c r="A25" s="27"/>
      <c r="B25" s="24" t="s">
        <v>138</v>
      </c>
      <c r="C25" s="28" t="s">
        <v>146</v>
      </c>
      <c r="D25" s="29">
        <v>5000</v>
      </c>
      <c r="E25" s="29">
        <v>12108</v>
      </c>
    </row>
    <row r="26" spans="1:5" ht="15.75" customHeight="1" thickBot="1">
      <c r="A26" s="33"/>
      <c r="B26" s="34" t="s">
        <v>139</v>
      </c>
      <c r="C26" s="30" t="s">
        <v>474</v>
      </c>
      <c r="D26" s="29">
        <v>60</v>
      </c>
      <c r="E26" s="29">
        <v>60</v>
      </c>
    </row>
    <row r="27" spans="1:5" ht="15.75" customHeight="1" thickBot="1">
      <c r="A27" s="14" t="s">
        <v>6</v>
      </c>
      <c r="B27" s="144"/>
      <c r="C27" s="20" t="s">
        <v>150</v>
      </c>
      <c r="D27" s="38">
        <v>17300</v>
      </c>
      <c r="E27" s="38">
        <v>10347</v>
      </c>
    </row>
    <row r="28" spans="1:5" s="22" customFormat="1" ht="15.75" customHeight="1" thickBot="1">
      <c r="A28" s="14" t="s">
        <v>7</v>
      </c>
      <c r="B28" s="19"/>
      <c r="C28" s="20" t="s">
        <v>296</v>
      </c>
      <c r="D28" s="21">
        <f>SUM(D29:D36)</f>
        <v>628114</v>
      </c>
      <c r="E28" s="21">
        <f>SUM(E29:E36)</f>
        <v>653246</v>
      </c>
    </row>
    <row r="29" spans="1:5" ht="15.75" customHeight="1">
      <c r="A29" s="27"/>
      <c r="B29" s="24" t="s">
        <v>66</v>
      </c>
      <c r="C29" s="36" t="s">
        <v>156</v>
      </c>
      <c r="D29" s="29">
        <v>484507</v>
      </c>
      <c r="E29" s="29">
        <v>483960</v>
      </c>
    </row>
    <row r="30" spans="1:5" ht="15.75" customHeight="1">
      <c r="A30" s="27"/>
      <c r="B30" s="24" t="s">
        <v>67</v>
      </c>
      <c r="C30" s="28" t="s">
        <v>157</v>
      </c>
      <c r="D30" s="29">
        <v>143607</v>
      </c>
      <c r="E30" s="29">
        <v>115224</v>
      </c>
    </row>
    <row r="31" spans="1:5" ht="15.75" customHeight="1">
      <c r="A31" s="27"/>
      <c r="B31" s="24" t="s">
        <v>68</v>
      </c>
      <c r="C31" s="28" t="s">
        <v>158</v>
      </c>
      <c r="D31" s="29">
        <v>0</v>
      </c>
      <c r="E31" s="29">
        <v>12843</v>
      </c>
    </row>
    <row r="32" spans="1:5" ht="15.75" customHeight="1">
      <c r="A32" s="27"/>
      <c r="B32" s="24" t="s">
        <v>151</v>
      </c>
      <c r="C32" s="28" t="s">
        <v>71</v>
      </c>
      <c r="D32" s="29">
        <v>0</v>
      </c>
      <c r="E32" s="29">
        <v>0</v>
      </c>
    </row>
    <row r="33" spans="1:5" ht="30">
      <c r="A33" s="27"/>
      <c r="B33" s="24" t="s">
        <v>152</v>
      </c>
      <c r="C33" s="28" t="s">
        <v>159</v>
      </c>
      <c r="D33" s="29">
        <v>0</v>
      </c>
      <c r="E33" s="29">
        <v>0</v>
      </c>
    </row>
    <row r="34" spans="1:5" ht="15.75" customHeight="1">
      <c r="A34" s="27"/>
      <c r="B34" s="24" t="s">
        <v>153</v>
      </c>
      <c r="C34" s="28" t="s">
        <v>160</v>
      </c>
      <c r="D34" s="29">
        <v>0</v>
      </c>
      <c r="E34" s="29">
        <v>0</v>
      </c>
    </row>
    <row r="35" spans="1:5" ht="15.75" customHeight="1">
      <c r="A35" s="27"/>
      <c r="B35" s="24" t="s">
        <v>154</v>
      </c>
      <c r="C35" s="28" t="s">
        <v>161</v>
      </c>
      <c r="D35" s="29">
        <v>0</v>
      </c>
      <c r="E35" s="29">
        <v>0</v>
      </c>
    </row>
    <row r="36" spans="1:5" ht="15.75" customHeight="1">
      <c r="A36" s="27"/>
      <c r="B36" s="24" t="s">
        <v>155</v>
      </c>
      <c r="C36" s="28" t="s">
        <v>272</v>
      </c>
      <c r="D36" s="29">
        <v>0</v>
      </c>
      <c r="E36" s="29">
        <v>41219</v>
      </c>
    </row>
    <row r="37" spans="1:5" ht="15.75" customHeight="1" thickBot="1">
      <c r="A37" s="27"/>
      <c r="B37" s="274" t="s">
        <v>464</v>
      </c>
      <c r="C37" s="147" t="s">
        <v>465</v>
      </c>
      <c r="D37" s="29"/>
      <c r="E37" s="29"/>
    </row>
    <row r="38" spans="1:5" ht="15.75" customHeight="1" thickBot="1">
      <c r="A38" s="14" t="s">
        <v>8</v>
      </c>
      <c r="B38" s="37"/>
      <c r="C38" s="37" t="s">
        <v>273</v>
      </c>
      <c r="D38" s="21">
        <f>SUM(D39,D45)</f>
        <v>629281</v>
      </c>
      <c r="E38" s="21">
        <f>SUM(E39,E45)</f>
        <v>649646</v>
      </c>
    </row>
    <row r="39" spans="1:5" ht="15.75" customHeight="1">
      <c r="A39" s="23"/>
      <c r="B39" s="41" t="s">
        <v>69</v>
      </c>
      <c r="C39" s="146" t="s">
        <v>165</v>
      </c>
      <c r="D39" s="269">
        <f>SUM(D40:D44)</f>
        <v>94390</v>
      </c>
      <c r="E39" s="269">
        <f>SUM(E40:E44)</f>
        <v>114755</v>
      </c>
    </row>
    <row r="40" spans="1:5" ht="15.75" customHeight="1">
      <c r="A40" s="27"/>
      <c r="B40" s="61" t="s">
        <v>72</v>
      </c>
      <c r="C40" s="147" t="s">
        <v>166</v>
      </c>
      <c r="D40" s="29">
        <v>0</v>
      </c>
      <c r="E40" s="29">
        <v>6825</v>
      </c>
    </row>
    <row r="41" spans="1:5" ht="15.75" customHeight="1">
      <c r="A41" s="27"/>
      <c r="B41" s="61" t="s">
        <v>73</v>
      </c>
      <c r="C41" s="147" t="s">
        <v>167</v>
      </c>
      <c r="D41" s="29">
        <v>4754</v>
      </c>
      <c r="E41" s="29">
        <v>9689</v>
      </c>
    </row>
    <row r="42" spans="1:5" ht="30">
      <c r="A42" s="27"/>
      <c r="B42" s="61" t="s">
        <v>74</v>
      </c>
      <c r="C42" s="147" t="s">
        <v>274</v>
      </c>
      <c r="D42" s="29">
        <v>31241</v>
      </c>
      <c r="E42" s="29">
        <v>34195</v>
      </c>
    </row>
    <row r="43" spans="1:5" ht="15.75" customHeight="1">
      <c r="A43" s="27"/>
      <c r="B43" s="61" t="s">
        <v>75</v>
      </c>
      <c r="C43" s="147" t="s">
        <v>45</v>
      </c>
      <c r="D43" s="29">
        <v>25023</v>
      </c>
      <c r="E43" s="29">
        <v>25023</v>
      </c>
    </row>
    <row r="44" spans="1:5" ht="15.75" customHeight="1">
      <c r="A44" s="27"/>
      <c r="B44" s="61" t="s">
        <v>163</v>
      </c>
      <c r="C44" s="147" t="s">
        <v>169</v>
      </c>
      <c r="D44" s="29">
        <v>33372</v>
      </c>
      <c r="E44" s="29">
        <v>39023</v>
      </c>
    </row>
    <row r="45" spans="1:5" ht="30">
      <c r="A45" s="27"/>
      <c r="B45" s="61" t="s">
        <v>70</v>
      </c>
      <c r="C45" s="148" t="s">
        <v>170</v>
      </c>
      <c r="D45" s="268">
        <f>SUM(D46:D50)</f>
        <v>534891</v>
      </c>
      <c r="E45" s="268">
        <f>SUM(E46:E50)</f>
        <v>534891</v>
      </c>
    </row>
    <row r="46" spans="1:5" ht="15.75" customHeight="1">
      <c r="A46" s="27"/>
      <c r="B46" s="61" t="s">
        <v>78</v>
      </c>
      <c r="C46" s="147" t="s">
        <v>166</v>
      </c>
      <c r="D46" s="29">
        <v>0</v>
      </c>
      <c r="E46" s="29">
        <v>0</v>
      </c>
    </row>
    <row r="47" spans="1:5" ht="15.75" customHeight="1">
      <c r="A47" s="27"/>
      <c r="B47" s="61" t="s">
        <v>79</v>
      </c>
      <c r="C47" s="147" t="s">
        <v>167</v>
      </c>
      <c r="D47" s="29">
        <v>0</v>
      </c>
      <c r="E47" s="29">
        <v>0</v>
      </c>
    </row>
    <row r="48" spans="1:5" ht="30">
      <c r="A48" s="27"/>
      <c r="B48" s="61" t="s">
        <v>80</v>
      </c>
      <c r="C48" s="147" t="s">
        <v>168</v>
      </c>
      <c r="D48" s="29">
        <v>0</v>
      </c>
      <c r="E48" s="29">
        <v>0</v>
      </c>
    </row>
    <row r="49" spans="1:5" ht="15.75" customHeight="1">
      <c r="A49" s="27"/>
      <c r="B49" s="61" t="s">
        <v>81</v>
      </c>
      <c r="C49" s="147" t="s">
        <v>45</v>
      </c>
      <c r="D49" s="29">
        <v>534891</v>
      </c>
      <c r="E49" s="29">
        <v>534891</v>
      </c>
    </row>
    <row r="50" spans="1:5" ht="15.75" customHeight="1" thickBot="1">
      <c r="A50" s="42"/>
      <c r="B50" s="43" t="s">
        <v>164</v>
      </c>
      <c r="C50" s="149" t="s">
        <v>295</v>
      </c>
      <c r="D50" s="29">
        <v>0</v>
      </c>
      <c r="E50" s="29">
        <v>0</v>
      </c>
    </row>
    <row r="51" spans="1:5" s="22" customFormat="1" ht="15.75" customHeight="1" thickBot="1">
      <c r="A51" s="14" t="s">
        <v>9</v>
      </c>
      <c r="B51" s="19"/>
      <c r="C51" s="37" t="s">
        <v>275</v>
      </c>
      <c r="D51" s="21">
        <f>SUM(D52:D54)</f>
        <v>380</v>
      </c>
      <c r="E51" s="21">
        <f>SUM(E52:E54)</f>
        <v>1770</v>
      </c>
    </row>
    <row r="52" spans="1:5" ht="30">
      <c r="A52" s="27"/>
      <c r="B52" s="61" t="s">
        <v>76</v>
      </c>
      <c r="C52" s="36" t="s">
        <v>173</v>
      </c>
      <c r="D52" s="29">
        <v>50</v>
      </c>
      <c r="E52" s="29">
        <v>1440</v>
      </c>
    </row>
    <row r="53" spans="1:5" ht="30">
      <c r="A53" s="27"/>
      <c r="B53" s="61" t="s">
        <v>77</v>
      </c>
      <c r="C53" s="28" t="s">
        <v>174</v>
      </c>
      <c r="D53" s="29">
        <v>0</v>
      </c>
      <c r="E53" s="29">
        <v>0</v>
      </c>
    </row>
    <row r="54" spans="1:5" ht="15.75" customHeight="1" thickBot="1">
      <c r="A54" s="27"/>
      <c r="B54" s="61" t="s">
        <v>172</v>
      </c>
      <c r="C54" s="150" t="s">
        <v>119</v>
      </c>
      <c r="D54" s="29">
        <v>330</v>
      </c>
      <c r="E54" s="29">
        <v>330</v>
      </c>
    </row>
    <row r="55" spans="1:5" ht="15.75" customHeight="1" thickBot="1">
      <c r="A55" s="14" t="s">
        <v>10</v>
      </c>
      <c r="B55" s="19"/>
      <c r="C55" s="37" t="s">
        <v>276</v>
      </c>
      <c r="D55" s="21">
        <f>SUM(D56:D57)</f>
        <v>0</v>
      </c>
      <c r="E55" s="21">
        <f>SUM(E56:E57)</f>
        <v>0</v>
      </c>
    </row>
    <row r="56" spans="1:5" ht="15.75" customHeight="1">
      <c r="A56" s="58"/>
      <c r="B56" s="61" t="s">
        <v>175</v>
      </c>
      <c r="C56" s="28" t="s">
        <v>112</v>
      </c>
      <c r="D56" s="29">
        <v>0</v>
      </c>
      <c r="E56" s="29">
        <v>0</v>
      </c>
    </row>
    <row r="57" spans="1:5" ht="30.75" thickBot="1">
      <c r="A57" s="27"/>
      <c r="B57" s="61" t="s">
        <v>176</v>
      </c>
      <c r="C57" s="28" t="s">
        <v>113</v>
      </c>
      <c r="D57" s="35">
        <v>0</v>
      </c>
      <c r="E57" s="35">
        <v>0</v>
      </c>
    </row>
    <row r="58" spans="1:5" ht="32.25" thickBot="1">
      <c r="A58" s="14" t="s">
        <v>11</v>
      </c>
      <c r="B58" s="62"/>
      <c r="C58" s="151" t="s">
        <v>277</v>
      </c>
      <c r="D58" s="38">
        <v>2633</v>
      </c>
      <c r="E58" s="38">
        <v>2633</v>
      </c>
    </row>
    <row r="59" spans="1:5" s="283" customFormat="1" ht="15.75" customHeight="1" thickBot="1">
      <c r="A59" s="31" t="s">
        <v>12</v>
      </c>
      <c r="B59" s="293"/>
      <c r="C59" s="294" t="s">
        <v>480</v>
      </c>
      <c r="D59" s="287"/>
      <c r="E59" s="287"/>
    </row>
    <row r="60" spans="1:5" s="22" customFormat="1" ht="30.75" thickBot="1">
      <c r="A60" s="14" t="s">
        <v>13</v>
      </c>
      <c r="B60" s="19"/>
      <c r="C60" s="210" t="s">
        <v>278</v>
      </c>
      <c r="D60" s="211">
        <f>+D9+D18+D27+D28+D38+D51+D55+D58</f>
        <v>3285248</v>
      </c>
      <c r="E60" s="211">
        <f>+E9+E18+E27+E28+E38+E51+E55+E58</f>
        <v>3479662</v>
      </c>
    </row>
    <row r="61" spans="1:5" s="22" customFormat="1" ht="32.25" thickBot="1">
      <c r="A61" s="14" t="s">
        <v>14</v>
      </c>
      <c r="B61" s="39"/>
      <c r="C61" s="37" t="s">
        <v>481</v>
      </c>
      <c r="D61" s="40">
        <f>+D62+D63</f>
        <v>320270</v>
      </c>
      <c r="E61" s="40">
        <f>+E62+E63</f>
        <v>345556</v>
      </c>
    </row>
    <row r="62" spans="1:5" s="22" customFormat="1" ht="30">
      <c r="A62" s="23"/>
      <c r="B62" s="41" t="s">
        <v>183</v>
      </c>
      <c r="C62" s="25" t="s">
        <v>180</v>
      </c>
      <c r="D62" s="29">
        <v>136218</v>
      </c>
      <c r="E62" s="29">
        <v>161504</v>
      </c>
    </row>
    <row r="63" spans="1:5" s="22" customFormat="1" ht="30.75" thickBot="1">
      <c r="A63" s="42"/>
      <c r="B63" s="43" t="s">
        <v>184</v>
      </c>
      <c r="C63" s="44" t="s">
        <v>181</v>
      </c>
      <c r="D63" s="29">
        <v>184052</v>
      </c>
      <c r="E63" s="29">
        <v>184052</v>
      </c>
    </row>
    <row r="64" spans="1:5" ht="32.25" thickBot="1">
      <c r="A64" s="46" t="s">
        <v>15</v>
      </c>
      <c r="B64" s="47"/>
      <c r="C64" s="37" t="s">
        <v>482</v>
      </c>
      <c r="D64" s="21">
        <f>+D65+D66</f>
        <v>406997</v>
      </c>
      <c r="E64" s="21">
        <f>+E65+E66</f>
        <v>406997</v>
      </c>
    </row>
    <row r="65" spans="1:5" ht="15.75">
      <c r="A65" s="152"/>
      <c r="B65" s="153" t="s">
        <v>484</v>
      </c>
      <c r="C65" s="143" t="s">
        <v>279</v>
      </c>
      <c r="D65" s="29">
        <v>0</v>
      </c>
      <c r="E65" s="29">
        <v>0</v>
      </c>
    </row>
    <row r="66" spans="1:5" ht="15.75" customHeight="1">
      <c r="A66" s="275"/>
      <c r="B66" s="61" t="s">
        <v>491</v>
      </c>
      <c r="C66" s="143" t="s">
        <v>280</v>
      </c>
      <c r="D66" s="29">
        <v>406997</v>
      </c>
      <c r="E66" s="29">
        <v>406997</v>
      </c>
    </row>
    <row r="67" spans="1:5" ht="15.75" customHeight="1" thickBot="1">
      <c r="A67" s="154"/>
      <c r="B67" s="276" t="s">
        <v>499</v>
      </c>
      <c r="C67" s="277" t="s">
        <v>467</v>
      </c>
      <c r="D67" s="278"/>
      <c r="E67" s="278"/>
    </row>
    <row r="68" spans="1:5" s="283" customFormat="1" ht="15.75" customHeight="1" thickBot="1">
      <c r="A68" s="279" t="s">
        <v>16</v>
      </c>
      <c r="B68" s="280"/>
      <c r="C68" s="281" t="s">
        <v>483</v>
      </c>
      <c r="D68" s="282"/>
      <c r="E68" s="282"/>
    </row>
    <row r="69" spans="1:5" ht="15.75" customHeight="1" thickBot="1">
      <c r="A69" s="46" t="s">
        <v>17</v>
      </c>
      <c r="B69" s="48"/>
      <c r="C69" s="49" t="s">
        <v>297</v>
      </c>
      <c r="D69" s="40">
        <f>+D60+D61+D64</f>
        <v>4012515</v>
      </c>
      <c r="E69" s="40">
        <f>+E60+E61+E64</f>
        <v>4232215</v>
      </c>
    </row>
    <row r="70" spans="1:5" ht="15" customHeight="1" thickBot="1">
      <c r="A70" s="50"/>
      <c r="B70" s="50"/>
      <c r="C70" s="51"/>
      <c r="D70" s="52"/>
      <c r="E70" s="52"/>
    </row>
    <row r="71" spans="1:5" s="5" customFormat="1" ht="15.75" customHeight="1" thickBot="1">
      <c r="A71" s="12"/>
      <c r="B71" s="55"/>
      <c r="C71" s="55" t="s">
        <v>46</v>
      </c>
      <c r="D71" s="56"/>
      <c r="E71" s="56"/>
    </row>
    <row r="72" spans="1:5" s="22" customFormat="1" ht="15.75" customHeight="1" thickBot="1">
      <c r="A72" s="14" t="s">
        <v>3</v>
      </c>
      <c r="B72" s="37"/>
      <c r="C72" s="57" t="s">
        <v>314</v>
      </c>
      <c r="D72" s="21">
        <f>SUM(D73:D78)</f>
        <v>952730</v>
      </c>
      <c r="E72" s="21">
        <f>SUM(E73:E75,E78)</f>
        <v>1142668</v>
      </c>
    </row>
    <row r="73" spans="1:5" ht="15.75" customHeight="1">
      <c r="A73" s="58"/>
      <c r="B73" s="59" t="s">
        <v>82</v>
      </c>
      <c r="C73" s="36" t="s">
        <v>34</v>
      </c>
      <c r="D73" s="29">
        <v>15000</v>
      </c>
      <c r="E73" s="29">
        <v>42758</v>
      </c>
    </row>
    <row r="74" spans="1:5" ht="30">
      <c r="A74" s="27"/>
      <c r="B74" s="61" t="s">
        <v>83</v>
      </c>
      <c r="C74" s="28" t="s">
        <v>196</v>
      </c>
      <c r="D74" s="29">
        <v>100</v>
      </c>
      <c r="E74" s="29">
        <v>9951</v>
      </c>
    </row>
    <row r="75" spans="1:5" ht="15.75" customHeight="1">
      <c r="A75" s="27"/>
      <c r="B75" s="61" t="s">
        <v>84</v>
      </c>
      <c r="C75" s="28" t="s">
        <v>111</v>
      </c>
      <c r="D75" s="29">
        <v>447770</v>
      </c>
      <c r="E75" s="29">
        <v>670240</v>
      </c>
    </row>
    <row r="76" spans="1:5" ht="15.75" customHeight="1">
      <c r="A76" s="27"/>
      <c r="B76" s="61" t="s">
        <v>477</v>
      </c>
      <c r="C76" s="28" t="s">
        <v>476</v>
      </c>
      <c r="D76" s="29">
        <v>0</v>
      </c>
      <c r="E76" s="29">
        <v>63080</v>
      </c>
    </row>
    <row r="77" spans="1:5" ht="15.75" customHeight="1">
      <c r="A77" s="27"/>
      <c r="B77" s="61" t="s">
        <v>85</v>
      </c>
      <c r="C77" s="28" t="s">
        <v>197</v>
      </c>
      <c r="D77" s="29">
        <v>0</v>
      </c>
      <c r="E77" s="29"/>
    </row>
    <row r="78" spans="1:5" ht="15.75" customHeight="1">
      <c r="A78" s="27"/>
      <c r="B78" s="61" t="s">
        <v>94</v>
      </c>
      <c r="C78" s="28" t="s">
        <v>198</v>
      </c>
      <c r="D78" s="29">
        <f>SUM(D79:D85)</f>
        <v>489860</v>
      </c>
      <c r="E78" s="29">
        <f>SUM(E79:E85)</f>
        <v>419719</v>
      </c>
    </row>
    <row r="79" spans="1:5" ht="15.75" customHeight="1">
      <c r="A79" s="27"/>
      <c r="B79" s="61" t="s">
        <v>86</v>
      </c>
      <c r="C79" s="28" t="s">
        <v>244</v>
      </c>
      <c r="D79" s="29">
        <v>0</v>
      </c>
      <c r="E79" s="29">
        <v>0</v>
      </c>
    </row>
    <row r="80" spans="1:5" ht="15.75" customHeight="1">
      <c r="A80" s="27"/>
      <c r="B80" s="61" t="s">
        <v>87</v>
      </c>
      <c r="C80" s="156" t="s">
        <v>245</v>
      </c>
      <c r="D80" s="29">
        <v>147090</v>
      </c>
      <c r="E80" s="29">
        <v>30834</v>
      </c>
    </row>
    <row r="81" spans="1:5" ht="15.75">
      <c r="A81" s="27"/>
      <c r="B81" s="61" t="s">
        <v>95</v>
      </c>
      <c r="C81" s="156" t="s">
        <v>246</v>
      </c>
      <c r="D81" s="29">
        <v>50443</v>
      </c>
      <c r="E81" s="29">
        <v>50791</v>
      </c>
    </row>
    <row r="82" spans="1:5" ht="30">
      <c r="A82" s="27"/>
      <c r="B82" s="61" t="s">
        <v>96</v>
      </c>
      <c r="C82" s="157" t="s">
        <v>247</v>
      </c>
      <c r="D82" s="29">
        <v>129032</v>
      </c>
      <c r="E82" s="29">
        <v>171546</v>
      </c>
    </row>
    <row r="83" spans="1:5" ht="15.75">
      <c r="A83" s="27"/>
      <c r="B83" s="61" t="s">
        <v>97</v>
      </c>
      <c r="C83" s="157" t="s">
        <v>248</v>
      </c>
      <c r="D83" s="29">
        <v>163295</v>
      </c>
      <c r="E83" s="29">
        <v>166548</v>
      </c>
    </row>
    <row r="84" spans="1:5" ht="30">
      <c r="A84" s="27"/>
      <c r="B84" s="61" t="s">
        <v>98</v>
      </c>
      <c r="C84" s="157" t="s">
        <v>249</v>
      </c>
      <c r="D84" s="29">
        <v>0</v>
      </c>
      <c r="E84" s="29">
        <v>0</v>
      </c>
    </row>
    <row r="85" spans="1:5" ht="15.75" customHeight="1" thickBot="1">
      <c r="A85" s="33"/>
      <c r="B85" s="155" t="s">
        <v>100</v>
      </c>
      <c r="C85" s="158" t="s">
        <v>250</v>
      </c>
      <c r="D85" s="29">
        <v>0</v>
      </c>
      <c r="E85" s="29">
        <v>0</v>
      </c>
    </row>
    <row r="86" spans="1:5" ht="15.75" customHeight="1" thickBot="1">
      <c r="A86" s="14" t="s">
        <v>4</v>
      </c>
      <c r="B86" s="37"/>
      <c r="C86" s="57" t="s">
        <v>325</v>
      </c>
      <c r="D86" s="21">
        <f>SUM(D87:D93)</f>
        <v>946638</v>
      </c>
      <c r="E86" s="21">
        <f>SUM(E87:E93)</f>
        <v>1103947</v>
      </c>
    </row>
    <row r="87" spans="1:5" s="22" customFormat="1" ht="15.75" customHeight="1">
      <c r="A87" s="58"/>
      <c r="B87" s="59" t="s">
        <v>88</v>
      </c>
      <c r="C87" s="36" t="s">
        <v>199</v>
      </c>
      <c r="D87" s="29">
        <v>11171</v>
      </c>
      <c r="E87" s="29">
        <v>27930</v>
      </c>
    </row>
    <row r="88" spans="1:5" ht="15.75" customHeight="1">
      <c r="A88" s="27"/>
      <c r="B88" s="61" t="s">
        <v>89</v>
      </c>
      <c r="C88" s="28" t="s">
        <v>200</v>
      </c>
      <c r="D88" s="29">
        <v>29923</v>
      </c>
      <c r="E88" s="29">
        <v>31101</v>
      </c>
    </row>
    <row r="89" spans="1:5" ht="15.75" customHeight="1">
      <c r="A89" s="27"/>
      <c r="B89" s="61" t="s">
        <v>90</v>
      </c>
      <c r="C89" s="28" t="s">
        <v>201</v>
      </c>
      <c r="D89" s="29">
        <v>0</v>
      </c>
      <c r="E89" s="29"/>
    </row>
    <row r="90" spans="1:5" ht="15.75" customHeight="1">
      <c r="A90" s="27"/>
      <c r="B90" s="61" t="s">
        <v>91</v>
      </c>
      <c r="C90" s="28" t="s">
        <v>202</v>
      </c>
      <c r="D90" s="29">
        <v>0</v>
      </c>
      <c r="E90" s="29"/>
    </row>
    <row r="91" spans="1:5" ht="30">
      <c r="A91" s="27"/>
      <c r="B91" s="61" t="s">
        <v>92</v>
      </c>
      <c r="C91" s="28" t="s">
        <v>207</v>
      </c>
      <c r="D91" s="29">
        <v>879027</v>
      </c>
      <c r="E91" s="29">
        <v>554555</v>
      </c>
    </row>
    <row r="92" spans="1:5" ht="30">
      <c r="A92" s="27"/>
      <c r="B92" s="61" t="s">
        <v>99</v>
      </c>
      <c r="C92" s="28" t="s">
        <v>291</v>
      </c>
      <c r="D92" s="29">
        <v>0</v>
      </c>
      <c r="E92" s="29">
        <v>400002</v>
      </c>
    </row>
    <row r="93" spans="1:5" ht="15.75" customHeight="1">
      <c r="A93" s="27"/>
      <c r="B93" s="61" t="s">
        <v>104</v>
      </c>
      <c r="C93" s="28" t="s">
        <v>209</v>
      </c>
      <c r="D93" s="29">
        <f>SUM(D94:D97)</f>
        <v>26517</v>
      </c>
      <c r="E93" s="29">
        <f>SUM(E94:E97)</f>
        <v>90359</v>
      </c>
    </row>
    <row r="94" spans="1:5" s="22" customFormat="1" ht="15.75" customHeight="1">
      <c r="A94" s="27"/>
      <c r="B94" s="61" t="s">
        <v>203</v>
      </c>
      <c r="C94" s="28" t="s">
        <v>240</v>
      </c>
      <c r="D94" s="29">
        <v>0</v>
      </c>
      <c r="E94" s="29">
        <v>0</v>
      </c>
    </row>
    <row r="95" spans="1:13" ht="30">
      <c r="A95" s="27"/>
      <c r="B95" s="61" t="s">
        <v>204</v>
      </c>
      <c r="C95" s="165" t="s">
        <v>241</v>
      </c>
      <c r="D95" s="29">
        <v>25517</v>
      </c>
      <c r="E95" s="29">
        <v>84943</v>
      </c>
      <c r="M95" s="159"/>
    </row>
    <row r="96" spans="1:5" ht="15.75" customHeight="1">
      <c r="A96" s="27"/>
      <c r="B96" s="61" t="s">
        <v>205</v>
      </c>
      <c r="C96" s="156" t="s">
        <v>242</v>
      </c>
      <c r="D96" s="29">
        <v>0</v>
      </c>
      <c r="E96" s="29">
        <v>5416</v>
      </c>
    </row>
    <row r="97" spans="1:5" ht="15.75" customHeight="1" thickBot="1">
      <c r="A97" s="33"/>
      <c r="B97" s="155" t="s">
        <v>206</v>
      </c>
      <c r="C97" s="160" t="s">
        <v>243</v>
      </c>
      <c r="D97" s="35">
        <v>1000</v>
      </c>
      <c r="E97" s="35">
        <v>0</v>
      </c>
    </row>
    <row r="98" spans="1:5" ht="16.5" thickBot="1">
      <c r="A98" s="14" t="s">
        <v>5</v>
      </c>
      <c r="B98" s="37"/>
      <c r="C98" s="57" t="s">
        <v>210</v>
      </c>
      <c r="D98" s="38">
        <v>3600</v>
      </c>
      <c r="E98" s="38">
        <v>2068</v>
      </c>
    </row>
    <row r="99" spans="1:5" s="22" customFormat="1" ht="15.75" customHeight="1" thickBot="1">
      <c r="A99" s="14" t="s">
        <v>6</v>
      </c>
      <c r="B99" s="37"/>
      <c r="C99" s="57" t="s">
        <v>326</v>
      </c>
      <c r="D99" s="21">
        <f>+D100+D101</f>
        <v>275686</v>
      </c>
      <c r="E99" s="21">
        <f>+E100+E101</f>
        <v>135825</v>
      </c>
    </row>
    <row r="100" spans="1:5" s="22" customFormat="1" ht="15.75" customHeight="1">
      <c r="A100" s="58"/>
      <c r="B100" s="59" t="s">
        <v>64</v>
      </c>
      <c r="C100" s="36" t="s">
        <v>48</v>
      </c>
      <c r="D100" s="29">
        <v>10000</v>
      </c>
      <c r="E100" s="29">
        <v>0</v>
      </c>
    </row>
    <row r="101" spans="1:5" s="22" customFormat="1" ht="15.75" customHeight="1" thickBot="1">
      <c r="A101" s="33"/>
      <c r="B101" s="155" t="s">
        <v>65</v>
      </c>
      <c r="C101" s="145" t="s">
        <v>49</v>
      </c>
      <c r="D101" s="29">
        <v>265686</v>
      </c>
      <c r="E101" s="29">
        <v>135825</v>
      </c>
    </row>
    <row r="102" spans="1:5" s="22" customFormat="1" ht="16.5" thickBot="1">
      <c r="A102" s="14" t="s">
        <v>7</v>
      </c>
      <c r="B102" s="161"/>
      <c r="C102" s="57" t="s">
        <v>299</v>
      </c>
      <c r="D102" s="38">
        <f>SUM(D103:D104)</f>
        <v>1495548</v>
      </c>
      <c r="E102" s="38">
        <f>SUM(E103:E104)</f>
        <v>1509394</v>
      </c>
    </row>
    <row r="103" spans="1:5" s="22" customFormat="1" ht="15.75" customHeight="1">
      <c r="A103" s="58"/>
      <c r="B103" s="59" t="s">
        <v>66</v>
      </c>
      <c r="C103" s="36" t="s">
        <v>356</v>
      </c>
      <c r="D103" s="29">
        <v>1494348</v>
      </c>
      <c r="E103" s="29">
        <v>1508386</v>
      </c>
    </row>
    <row r="104" spans="1:5" s="22" customFormat="1" ht="15.75" customHeight="1" thickBot="1">
      <c r="A104" s="33"/>
      <c r="B104" s="155" t="s">
        <v>67</v>
      </c>
      <c r="C104" s="145" t="s">
        <v>463</v>
      </c>
      <c r="D104" s="29">
        <v>1200</v>
      </c>
      <c r="E104" s="29">
        <v>1008</v>
      </c>
    </row>
    <row r="105" spans="1:5" s="22" customFormat="1" ht="30.75" thickBot="1">
      <c r="A105" s="14" t="s">
        <v>8</v>
      </c>
      <c r="B105" s="37"/>
      <c r="C105" s="162" t="s">
        <v>300</v>
      </c>
      <c r="D105" s="163">
        <f>+D72+D86+D98+D99+D102</f>
        <v>3674202</v>
      </c>
      <c r="E105" s="163">
        <f>+E72+E86+E98+E99+E102</f>
        <v>3893902</v>
      </c>
    </row>
    <row r="106" spans="1:5" s="22" customFormat="1" ht="32.25" thickBot="1">
      <c r="A106" s="14" t="s">
        <v>9</v>
      </c>
      <c r="B106" s="37"/>
      <c r="C106" s="57" t="s">
        <v>468</v>
      </c>
      <c r="D106" s="21">
        <f>+D107+D108</f>
        <v>338313</v>
      </c>
      <c r="E106" s="21">
        <f>+E107+E108</f>
        <v>338313</v>
      </c>
    </row>
    <row r="107" spans="1:5" ht="15.75" customHeight="1">
      <c r="A107" s="58"/>
      <c r="B107" s="61" t="s">
        <v>298</v>
      </c>
      <c r="C107" s="36" t="s">
        <v>281</v>
      </c>
      <c r="D107" s="29">
        <v>255290</v>
      </c>
      <c r="E107" s="29">
        <v>255290</v>
      </c>
    </row>
    <row r="108" spans="1:5" ht="15.75" customHeight="1">
      <c r="A108" s="27"/>
      <c r="B108" s="61" t="s">
        <v>77</v>
      </c>
      <c r="C108" s="28" t="s">
        <v>282</v>
      </c>
      <c r="D108" s="29">
        <v>83023</v>
      </c>
      <c r="E108" s="29">
        <v>83023</v>
      </c>
    </row>
    <row r="109" spans="1:5" ht="15.75" customHeight="1" thickBot="1">
      <c r="A109" s="42"/>
      <c r="B109" s="43" t="s">
        <v>172</v>
      </c>
      <c r="C109" s="284"/>
      <c r="D109" s="45"/>
      <c r="E109" s="45"/>
    </row>
    <row r="110" spans="1:5" s="283" customFormat="1" ht="15.75" customHeight="1" thickBot="1">
      <c r="A110" s="31" t="s">
        <v>10</v>
      </c>
      <c r="B110" s="285"/>
      <c r="C110" s="286" t="s">
        <v>469</v>
      </c>
      <c r="D110" s="287"/>
      <c r="E110" s="287"/>
    </row>
    <row r="111" spans="1:5" ht="15.75" customHeight="1" thickBot="1">
      <c r="A111" s="14" t="s">
        <v>11</v>
      </c>
      <c r="B111" s="62"/>
      <c r="C111" s="20" t="s">
        <v>301</v>
      </c>
      <c r="D111" s="21">
        <f>+D105+D106</f>
        <v>4012515</v>
      </c>
      <c r="E111" s="21">
        <f>+E105+E106</f>
        <v>4232215</v>
      </c>
    </row>
    <row r="112" spans="1:5" ht="15.75" customHeight="1" thickBot="1">
      <c r="A112" s="53"/>
      <c r="B112" s="54"/>
      <c r="C112" s="54"/>
      <c r="D112" s="54"/>
      <c r="E112" s="54"/>
    </row>
    <row r="113" spans="1:5" ht="15.75" customHeight="1" thickBot="1">
      <c r="A113" s="63" t="s">
        <v>283</v>
      </c>
      <c r="B113" s="64"/>
      <c r="C113" s="65"/>
      <c r="D113" s="66"/>
      <c r="E113" s="66"/>
    </row>
    <row r="114" spans="1:5" ht="15.75" customHeight="1" thickBot="1">
      <c r="A114" s="63" t="s">
        <v>284</v>
      </c>
      <c r="B114" s="64"/>
      <c r="C114" s="65"/>
      <c r="D114" s="66">
        <v>120</v>
      </c>
      <c r="E114" s="66">
        <v>120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56" r:id="rId1"/>
  <headerFooter alignWithMargins="0">
    <oddHeader xml:space="preserve">&amp;R&amp;"Times New Roman CE,Félkövér dőlt"&amp;11 </oddHeader>
    <oddFooter>&amp;L&amp;D&amp;C&amp;P</oddFooter>
  </headerFooter>
  <rowBreaks count="1" manualBreakCount="1">
    <brk id="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D1" s="243"/>
      <c r="E1" s="243" t="s">
        <v>543</v>
      </c>
    </row>
    <row r="2" spans="1:5" s="4" customFormat="1" ht="45" customHeight="1">
      <c r="A2" s="365" t="s">
        <v>268</v>
      </c>
      <c r="B2" s="366"/>
      <c r="C2" s="6" t="s">
        <v>453</v>
      </c>
      <c r="D2" s="7" t="s">
        <v>50</v>
      </c>
      <c r="E2" s="7" t="s">
        <v>50</v>
      </c>
    </row>
    <row r="3" spans="1:5" s="4" customFormat="1" ht="32.25" customHeight="1" thickBot="1">
      <c r="A3" s="367" t="s">
        <v>267</v>
      </c>
      <c r="B3" s="368"/>
      <c r="C3" s="8" t="s">
        <v>294</v>
      </c>
      <c r="D3" s="9" t="s">
        <v>302</v>
      </c>
      <c r="E3" s="9" t="s">
        <v>302</v>
      </c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369"/>
      <c r="B5" s="370"/>
      <c r="C5" s="15" t="s">
        <v>341</v>
      </c>
      <c r="D5" s="16" t="s">
        <v>342</v>
      </c>
      <c r="E5" s="16" t="s">
        <v>343</v>
      </c>
    </row>
    <row r="6" spans="1:5" ht="48" thickBot="1">
      <c r="A6" s="369" t="s">
        <v>269</v>
      </c>
      <c r="B6" s="370"/>
      <c r="C6" s="15" t="s">
        <v>40</v>
      </c>
      <c r="D6" s="16" t="s">
        <v>441</v>
      </c>
      <c r="E6" s="16" t="s">
        <v>442</v>
      </c>
    </row>
    <row r="7" spans="1:5" s="5" customFormat="1" ht="15.75" customHeight="1" thickBot="1">
      <c r="A7" s="17"/>
      <c r="B7" s="18"/>
      <c r="C7" s="252" t="s">
        <v>41</v>
      </c>
      <c r="D7" s="253"/>
      <c r="E7" s="253"/>
    </row>
    <row r="8" spans="1:5" s="22" customFormat="1" ht="15.75" customHeight="1" thickBot="1">
      <c r="A8" s="14" t="s">
        <v>3</v>
      </c>
      <c r="B8" s="19"/>
      <c r="C8" s="20" t="s">
        <v>285</v>
      </c>
      <c r="D8" s="21">
        <f>SUM(D9:D16)</f>
        <v>898</v>
      </c>
      <c r="E8" s="21">
        <f>SUM(E9:E16)</f>
        <v>5023</v>
      </c>
    </row>
    <row r="9" spans="1:5" s="22" customFormat="1" ht="15.75" customHeight="1">
      <c r="A9" s="23"/>
      <c r="B9" s="24" t="s">
        <v>82</v>
      </c>
      <c r="C9" s="25" t="s">
        <v>140</v>
      </c>
      <c r="D9" s="26">
        <v>0</v>
      </c>
      <c r="E9" s="26">
        <v>0</v>
      </c>
    </row>
    <row r="10" spans="1:5" s="22" customFormat="1" ht="15.75" customHeight="1">
      <c r="A10" s="27"/>
      <c r="B10" s="24" t="s">
        <v>83</v>
      </c>
      <c r="C10" s="28" t="s">
        <v>141</v>
      </c>
      <c r="D10" s="29">
        <v>365</v>
      </c>
      <c r="E10" s="29">
        <v>3758</v>
      </c>
    </row>
    <row r="11" spans="1:5" s="22" customFormat="1" ht="15.75" customHeight="1">
      <c r="A11" s="27"/>
      <c r="B11" s="24" t="s">
        <v>84</v>
      </c>
      <c r="C11" s="28" t="s">
        <v>142</v>
      </c>
      <c r="D11" s="29">
        <v>236</v>
      </c>
      <c r="E11" s="29">
        <v>236</v>
      </c>
    </row>
    <row r="12" spans="1:5" s="22" customFormat="1" ht="15.75" customHeight="1">
      <c r="A12" s="27"/>
      <c r="B12" s="24" t="s">
        <v>85</v>
      </c>
      <c r="C12" s="28" t="s">
        <v>143</v>
      </c>
      <c r="D12" s="29">
        <v>0</v>
      </c>
      <c r="E12" s="29"/>
    </row>
    <row r="13" spans="1:5" s="22" customFormat="1" ht="15.75" customHeight="1">
      <c r="A13" s="27"/>
      <c r="B13" s="24" t="s">
        <v>115</v>
      </c>
      <c r="C13" s="30" t="s">
        <v>144</v>
      </c>
      <c r="D13" s="29">
        <v>0</v>
      </c>
      <c r="E13" s="29"/>
    </row>
    <row r="14" spans="1:5" s="22" customFormat="1" ht="15.75" customHeight="1">
      <c r="A14" s="31"/>
      <c r="B14" s="24" t="s">
        <v>86</v>
      </c>
      <c r="C14" s="28" t="s">
        <v>145</v>
      </c>
      <c r="D14" s="32">
        <v>297</v>
      </c>
      <c r="E14" s="32">
        <v>1029</v>
      </c>
    </row>
    <row r="15" spans="1:5" ht="15.75" customHeight="1">
      <c r="A15" s="27"/>
      <c r="B15" s="24" t="s">
        <v>87</v>
      </c>
      <c r="C15" s="28" t="s">
        <v>286</v>
      </c>
      <c r="D15" s="29">
        <v>0</v>
      </c>
      <c r="E15" s="29">
        <v>0</v>
      </c>
    </row>
    <row r="16" spans="1:5" ht="15.75" customHeight="1" thickBot="1">
      <c r="A16" s="33"/>
      <c r="B16" s="34" t="s">
        <v>95</v>
      </c>
      <c r="C16" s="30" t="s">
        <v>266</v>
      </c>
      <c r="D16" s="35">
        <v>0</v>
      </c>
      <c r="E16" s="35">
        <v>0</v>
      </c>
    </row>
    <row r="17" spans="1:5" s="22" customFormat="1" ht="15.75" customHeight="1" thickBot="1">
      <c r="A17" s="14" t="s">
        <v>4</v>
      </c>
      <c r="B17" s="19"/>
      <c r="C17" s="20" t="s">
        <v>287</v>
      </c>
      <c r="D17" s="21">
        <f>SUM(D18:D21)</f>
        <v>0</v>
      </c>
      <c r="E17" s="21">
        <f>SUM(E18:E21)</f>
        <v>942</v>
      </c>
    </row>
    <row r="18" spans="1:5" ht="15.75" customHeight="1">
      <c r="A18" s="27"/>
      <c r="B18" s="24" t="s">
        <v>88</v>
      </c>
      <c r="C18" s="36" t="s">
        <v>101</v>
      </c>
      <c r="D18" s="35">
        <v>0</v>
      </c>
      <c r="E18" s="35">
        <v>942</v>
      </c>
    </row>
    <row r="19" spans="1:5" ht="15.75" customHeight="1">
      <c r="A19" s="27"/>
      <c r="B19" s="24" t="s">
        <v>89</v>
      </c>
      <c r="C19" s="28" t="s">
        <v>102</v>
      </c>
      <c r="D19" s="29">
        <v>0</v>
      </c>
      <c r="E19" s="29">
        <v>0</v>
      </c>
    </row>
    <row r="20" spans="1:5" ht="15.75" customHeight="1">
      <c r="A20" s="27"/>
      <c r="B20" s="24" t="s">
        <v>90</v>
      </c>
      <c r="C20" s="28" t="s">
        <v>288</v>
      </c>
      <c r="D20" s="29">
        <v>0</v>
      </c>
      <c r="E20" s="29">
        <v>0</v>
      </c>
    </row>
    <row r="21" spans="1:5" ht="15.75" customHeight="1" thickBot="1">
      <c r="A21" s="27"/>
      <c r="B21" s="24" t="s">
        <v>91</v>
      </c>
      <c r="C21" s="28" t="s">
        <v>103</v>
      </c>
      <c r="D21" s="35">
        <v>0</v>
      </c>
      <c r="E21" s="35">
        <v>0</v>
      </c>
    </row>
    <row r="22" spans="1:5" ht="15.75" customHeight="1" thickBot="1">
      <c r="A22" s="14" t="s">
        <v>5</v>
      </c>
      <c r="B22" s="37"/>
      <c r="C22" s="37" t="s">
        <v>289</v>
      </c>
      <c r="D22" s="38">
        <v>0</v>
      </c>
      <c r="E22" s="38">
        <v>0</v>
      </c>
    </row>
    <row r="23" spans="1:5" ht="15.75" customHeight="1" thickBot="1">
      <c r="A23" s="14" t="s">
        <v>6</v>
      </c>
      <c r="B23" s="37"/>
      <c r="C23" s="37" t="s">
        <v>303</v>
      </c>
      <c r="D23" s="38">
        <v>500</v>
      </c>
      <c r="E23" s="38">
        <v>0</v>
      </c>
    </row>
    <row r="24" spans="1:5" s="22" customFormat="1" ht="15.75" customHeight="1" thickBot="1">
      <c r="A24" s="14" t="s">
        <v>7</v>
      </c>
      <c r="B24" s="19"/>
      <c r="C24" s="37" t="s">
        <v>304</v>
      </c>
      <c r="D24" s="38"/>
      <c r="E24" s="38"/>
    </row>
    <row r="25" spans="1:5" s="22" customFormat="1" ht="15.75" customHeight="1" thickBot="1">
      <c r="A25" s="14" t="s">
        <v>8</v>
      </c>
      <c r="B25" s="39"/>
      <c r="C25" s="37" t="s">
        <v>307</v>
      </c>
      <c r="D25" s="40">
        <f>+D26+D27</f>
        <v>0</v>
      </c>
      <c r="E25" s="40">
        <f>+E26+E27</f>
        <v>0</v>
      </c>
    </row>
    <row r="26" spans="1:5" s="22" customFormat="1" ht="15.75" customHeight="1">
      <c r="A26" s="23"/>
      <c r="B26" s="41" t="s">
        <v>69</v>
      </c>
      <c r="C26" s="25" t="s">
        <v>58</v>
      </c>
      <c r="D26" s="26">
        <v>0</v>
      </c>
      <c r="E26" s="26">
        <v>0</v>
      </c>
    </row>
    <row r="27" spans="1:5" s="22" customFormat="1" ht="15.75" customHeight="1" thickBot="1">
      <c r="A27" s="42"/>
      <c r="B27" s="43" t="s">
        <v>70</v>
      </c>
      <c r="C27" s="44" t="s">
        <v>290</v>
      </c>
      <c r="D27" s="45">
        <v>0</v>
      </c>
      <c r="E27" s="45">
        <v>0</v>
      </c>
    </row>
    <row r="28" spans="1:5" ht="15.75" customHeight="1" thickBot="1">
      <c r="A28" s="46" t="s">
        <v>9</v>
      </c>
      <c r="B28" s="47"/>
      <c r="C28" s="37" t="s">
        <v>305</v>
      </c>
      <c r="D28" s="38">
        <v>463425</v>
      </c>
      <c r="E28" s="38">
        <v>480049</v>
      </c>
    </row>
    <row r="29" spans="1:5" ht="15.75" customHeight="1" thickBot="1">
      <c r="A29" s="46" t="s">
        <v>10</v>
      </c>
      <c r="B29" s="48"/>
      <c r="C29" s="49" t="s">
        <v>306</v>
      </c>
      <c r="D29" s="40">
        <f>SUM(D8,D17,D22,D23,D24,D25,D28)</f>
        <v>464823</v>
      </c>
      <c r="E29" s="40">
        <f>SUM(E8,E17,E22,E23,E24,E25,E28)</f>
        <v>486014</v>
      </c>
    </row>
    <row r="30" spans="1:5" ht="15" customHeight="1">
      <c r="A30" s="50"/>
      <c r="B30" s="50"/>
      <c r="C30" s="51"/>
      <c r="D30" s="52"/>
      <c r="E30" s="52"/>
    </row>
    <row r="31" spans="1:5" ht="15.75" thickBot="1">
      <c r="A31" s="53"/>
      <c r="B31" s="54"/>
      <c r="C31" s="54"/>
      <c r="D31" s="54"/>
      <c r="E31" s="54"/>
    </row>
    <row r="32" spans="1:5" s="5" customFormat="1" ht="15.75" customHeight="1" thickBot="1">
      <c r="A32" s="12"/>
      <c r="B32" s="55"/>
      <c r="C32" s="55" t="s">
        <v>46</v>
      </c>
      <c r="D32" s="56"/>
      <c r="E32" s="56"/>
    </row>
    <row r="33" spans="1:5" s="22" customFormat="1" ht="15.75" customHeight="1" thickBot="1">
      <c r="A33" s="14" t="s">
        <v>3</v>
      </c>
      <c r="B33" s="37"/>
      <c r="C33" s="57" t="s">
        <v>314</v>
      </c>
      <c r="D33" s="21">
        <f>SUM(D34:D38)</f>
        <v>463623</v>
      </c>
      <c r="E33" s="21">
        <f>SUM(E34:E38)</f>
        <v>484836</v>
      </c>
    </row>
    <row r="34" spans="1:5" ht="15.75" customHeight="1">
      <c r="A34" s="58"/>
      <c r="B34" s="59" t="s">
        <v>82</v>
      </c>
      <c r="C34" s="36" t="s">
        <v>34</v>
      </c>
      <c r="D34" s="35">
        <v>252016</v>
      </c>
      <c r="E34" s="35">
        <v>218426</v>
      </c>
    </row>
    <row r="35" spans="1:5" ht="30">
      <c r="A35" s="27"/>
      <c r="B35" s="61" t="s">
        <v>83</v>
      </c>
      <c r="C35" s="28" t="s">
        <v>196</v>
      </c>
      <c r="D35" s="29">
        <v>64931</v>
      </c>
      <c r="E35" s="29">
        <v>57262</v>
      </c>
    </row>
    <row r="36" spans="1:5" ht="15.75" customHeight="1">
      <c r="A36" s="27"/>
      <c r="B36" s="61" t="s">
        <v>84</v>
      </c>
      <c r="C36" s="28" t="s">
        <v>111</v>
      </c>
      <c r="D36" s="29">
        <v>146676</v>
      </c>
      <c r="E36" s="29">
        <v>104041</v>
      </c>
    </row>
    <row r="37" spans="1:5" ht="15.75" customHeight="1">
      <c r="A37" s="27"/>
      <c r="B37" s="61" t="s">
        <v>85</v>
      </c>
      <c r="C37" s="28" t="s">
        <v>197</v>
      </c>
      <c r="D37" s="29">
        <v>0</v>
      </c>
      <c r="E37" s="29">
        <v>0</v>
      </c>
    </row>
    <row r="38" spans="1:5" ht="15.75" customHeight="1" thickBot="1">
      <c r="A38" s="27"/>
      <c r="B38" s="61" t="s">
        <v>94</v>
      </c>
      <c r="C38" s="28" t="s">
        <v>198</v>
      </c>
      <c r="D38" s="29">
        <v>0</v>
      </c>
      <c r="E38" s="29">
        <v>105107</v>
      </c>
    </row>
    <row r="39" spans="1:5" ht="15.75" customHeight="1" thickBot="1">
      <c r="A39" s="14" t="s">
        <v>4</v>
      </c>
      <c r="B39" s="37"/>
      <c r="C39" s="57" t="s">
        <v>315</v>
      </c>
      <c r="D39" s="21">
        <f>SUM(D40:D43)</f>
        <v>1200</v>
      </c>
      <c r="E39" s="21">
        <f>SUM(E40:E43)</f>
        <v>1178</v>
      </c>
    </row>
    <row r="40" spans="1:5" s="22" customFormat="1" ht="15.75" customHeight="1">
      <c r="A40" s="58"/>
      <c r="B40" s="59" t="s">
        <v>88</v>
      </c>
      <c r="C40" s="36" t="s">
        <v>199</v>
      </c>
      <c r="D40" s="35">
        <v>1200</v>
      </c>
      <c r="E40" s="35">
        <v>1178</v>
      </c>
    </row>
    <row r="41" spans="1:5" ht="15.75" customHeight="1">
      <c r="A41" s="27"/>
      <c r="B41" s="61" t="s">
        <v>89</v>
      </c>
      <c r="C41" s="28" t="s">
        <v>200</v>
      </c>
      <c r="D41" s="29">
        <v>0</v>
      </c>
      <c r="E41" s="29">
        <v>0</v>
      </c>
    </row>
    <row r="42" spans="1:5" ht="30">
      <c r="A42" s="27"/>
      <c r="B42" s="61" t="s">
        <v>92</v>
      </c>
      <c r="C42" s="28" t="s">
        <v>207</v>
      </c>
      <c r="D42" s="29">
        <v>0</v>
      </c>
      <c r="E42" s="29">
        <v>0</v>
      </c>
    </row>
    <row r="43" spans="1:5" ht="15.75" customHeight="1" thickBot="1">
      <c r="A43" s="27"/>
      <c r="B43" s="61" t="s">
        <v>104</v>
      </c>
      <c r="C43" s="28" t="s">
        <v>47</v>
      </c>
      <c r="D43" s="29">
        <v>0</v>
      </c>
      <c r="E43" s="29">
        <v>0</v>
      </c>
    </row>
    <row r="44" spans="1:5" ht="15.75" customHeight="1" thickBot="1">
      <c r="A44" s="14" t="s">
        <v>5</v>
      </c>
      <c r="B44" s="37"/>
      <c r="C44" s="57" t="s">
        <v>292</v>
      </c>
      <c r="D44" s="38">
        <v>0</v>
      </c>
      <c r="E44" s="38">
        <v>0</v>
      </c>
    </row>
    <row r="45" spans="1:5" ht="15.75" customHeight="1" thickBot="1">
      <c r="A45" s="14" t="s">
        <v>6</v>
      </c>
      <c r="B45" s="62"/>
      <c r="C45" s="20" t="s">
        <v>293</v>
      </c>
      <c r="D45" s="21">
        <f>+D33+D39+D44</f>
        <v>464823</v>
      </c>
      <c r="E45" s="21">
        <f>+E33+E39+E44</f>
        <v>486014</v>
      </c>
    </row>
    <row r="46" spans="1:5" ht="15.75" customHeight="1" thickBot="1">
      <c r="A46" s="53"/>
      <c r="B46" s="54"/>
      <c r="C46" s="54"/>
      <c r="D46" s="54"/>
      <c r="E46" s="54"/>
    </row>
    <row r="47" spans="1:5" ht="15.75" customHeight="1" thickBot="1">
      <c r="A47" s="63" t="s">
        <v>283</v>
      </c>
      <c r="B47" s="64"/>
      <c r="C47" s="65"/>
      <c r="D47" s="212">
        <v>62.5</v>
      </c>
      <c r="E47" s="212">
        <v>62.5</v>
      </c>
    </row>
    <row r="48" spans="1:5" ht="15.75" customHeight="1" thickBot="1">
      <c r="A48" s="63" t="s">
        <v>284</v>
      </c>
      <c r="B48" s="64"/>
      <c r="C48" s="65"/>
      <c r="D48" s="66"/>
      <c r="E48" s="66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Nyikosné Soltész Anna</cp:lastModifiedBy>
  <cp:lastPrinted>2013-02-27T19:22:37Z</cp:lastPrinted>
  <dcterms:created xsi:type="dcterms:W3CDTF">1999-10-30T10:30:45Z</dcterms:created>
  <dcterms:modified xsi:type="dcterms:W3CDTF">2013-03-08T07:43:59Z</dcterms:modified>
  <cp:category/>
  <cp:version/>
  <cp:contentType/>
  <cp:contentStatus/>
</cp:coreProperties>
</file>