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420" tabRatio="925" activeTab="11"/>
  </bookViews>
  <sheets>
    <sheet name="Borító" sheetId="1" r:id="rId1"/>
    <sheet name="Tartalomjegyzék" sheetId="2" r:id="rId2"/>
    <sheet name="1. melléklet" sheetId="3" r:id="rId3"/>
    <sheet name="2. melléklet" sheetId="4" r:id="rId4"/>
    <sheet name="3. melléklet" sheetId="5" r:id="rId5"/>
    <sheet name="4. melléklet" sheetId="6" r:id="rId6"/>
    <sheet name="5. melléklet" sheetId="7" r:id="rId7"/>
    <sheet name="6. melléklet" sheetId="8" r:id="rId8"/>
    <sheet name="7. melléklet" sheetId="9" r:id="rId9"/>
    <sheet name="8. melléklet" sheetId="10" r:id="rId10"/>
    <sheet name="9. melléklet" sheetId="11" r:id="rId11"/>
    <sheet name="10. melléklet" sheetId="12" r:id="rId12"/>
    <sheet name="11. melléklet" sheetId="13" r:id="rId13"/>
    <sheet name="12. melléklet" sheetId="14" r:id="rId14"/>
    <sheet name="13. melléklet" sheetId="15" r:id="rId15"/>
    <sheet name="14. melléklet" sheetId="16" r:id="rId16"/>
    <sheet name="15. melléklet" sheetId="17" r:id="rId17"/>
    <sheet name="16. melléklet" sheetId="18" r:id="rId18"/>
    <sheet name="17. melléklet" sheetId="19" r:id="rId19"/>
    <sheet name="18. melléklet" sheetId="20" r:id="rId20"/>
    <sheet name="19. melléklet" sheetId="21" r:id="rId21"/>
    <sheet name="20. melléklet" sheetId="22" r:id="rId22"/>
    <sheet name="21. melléklet" sheetId="23" r:id="rId23"/>
    <sheet name="22. melléklet" sheetId="24" r:id="rId24"/>
  </sheets>
  <definedNames>
    <definedName name="_xlnm.Print_Titles" localSheetId="11">'10. melléklet'!$1:$6</definedName>
    <definedName name="_xlnm.Print_Titles" localSheetId="12">'11. melléklet'!$1:$6</definedName>
    <definedName name="_xlnm.Print_Titles" localSheetId="13">'12. melléklet'!$1:$6</definedName>
    <definedName name="_xlnm.Print_Titles" localSheetId="14">'13. melléklet'!$1:$6</definedName>
    <definedName name="_xlnm.Print_Titles" localSheetId="15">'14. melléklet'!$1:$6</definedName>
    <definedName name="_xlnm.Print_Titles" localSheetId="16">'15. melléklet'!$1:$6</definedName>
    <definedName name="_xlnm.Print_Titles" localSheetId="17">'16. melléklet'!$1:$6</definedName>
    <definedName name="_xlnm.Print_Titles" localSheetId="18">'17. melléklet'!$1:$6</definedName>
    <definedName name="_xlnm.Print_Titles" localSheetId="19">'18. melléklet'!$1:$6</definedName>
    <definedName name="_xlnm.Print_Titles" localSheetId="20">'19. melléklet'!$1:$6</definedName>
    <definedName name="_xlnm.Print_Titles" localSheetId="21">'20. melléklet'!$1:$6</definedName>
    <definedName name="_xlnm.Print_Titles" localSheetId="22">'21. melléklet'!$1:$6</definedName>
    <definedName name="_xlnm.Print_Titles" localSheetId="23">'22. melléklet'!$1:$6</definedName>
    <definedName name="_xlnm.Print_Titles" localSheetId="6">'5. melléklet'!$1:$7</definedName>
    <definedName name="_xlnm.Print_Titles" localSheetId="8">'7. melléklet'!$1:$5</definedName>
    <definedName name="_xlnm.Print_Titles" localSheetId="9">'8. melléklet'!$1:$5</definedName>
    <definedName name="_xlnm.Print_Titles" localSheetId="10">'9. melléklet'!$2:$6</definedName>
    <definedName name="_xlnm.Print_Area" localSheetId="2">'1. melléklet'!$A$1:$D$149</definedName>
    <definedName name="_xlnm.Print_Area" localSheetId="3">'2. melléklet'!$A$1:$G$28</definedName>
    <definedName name="_xlnm.Print_Area" localSheetId="5">'4. melléklet'!$A$1:$G$26</definedName>
    <definedName name="_xlnm.Print_Area" localSheetId="6">'5. melléklet'!$A$1:$N$88</definedName>
    <definedName name="_xlnm.Print_Area" localSheetId="7">'6. melléklet'!$A$1:$K$94</definedName>
    <definedName name="_xlnm.Print_Area" localSheetId="8">'7. melléklet'!$A$1:$N$56</definedName>
    <definedName name="_xlnm.Print_Area" localSheetId="9">'8. melléklet'!$A$1:$N$26</definedName>
    <definedName name="_xlnm.Print_Area" localSheetId="10">'9. melléklet'!$A$1:$E$27</definedName>
    <definedName name="_xlnm.Print_Area" localSheetId="0">'Borító'!$A$1:$N$35</definedName>
    <definedName name="_xlnm.Print_Area" localSheetId="1">'Tartalomjegyzék'!$A$1:$B$24</definedName>
  </definedNames>
  <calcPr fullCalcOnLoad="1"/>
</workbook>
</file>

<file path=xl/sharedStrings.xml><?xml version="1.0" encoding="utf-8"?>
<sst xmlns="http://schemas.openxmlformats.org/spreadsheetml/2006/main" count="2433" uniqueCount="651">
  <si>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</si>
  <si>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</si>
  <si>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</si>
  <si>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</si>
  <si>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</si>
  <si>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</si>
  <si>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</si>
  <si>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</si>
  <si>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</si>
  <si>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</si>
  <si>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</si>
  <si>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</si>
  <si>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</si>
  <si>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</si>
  <si>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</si>
  <si>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</si>
  <si>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</si>
  <si>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</si>
  <si>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</si>
  <si>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</si>
  <si>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</si>
  <si>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</si>
  <si>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</si>
  <si>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</si>
  <si>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</si>
  <si>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</si>
  <si>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</si>
  <si>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</si>
  <si>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</si>
  <si>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</si>
  <si>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</si>
  <si>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</si>
  <si>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</si>
  <si>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</si>
  <si>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</si>
  <si>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Ellátottak pénzbeli juttatása</t>
  </si>
  <si>
    <t>Tartalékok</t>
  </si>
  <si>
    <t>Összesen:</t>
  </si>
  <si>
    <t>01</t>
  </si>
  <si>
    <t>Ezer forintban !</t>
  </si>
  <si>
    <t>Előirányzat-csoport, kiemelt előirányzat megnevezése</t>
  </si>
  <si>
    <t>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</si>
  <si>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</si>
  <si>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</si>
  <si>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</si>
  <si>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</si>
  <si>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</si>
  <si>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</si>
  <si>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</si>
  <si>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</si>
  <si>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</si>
  <si>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</si>
  <si>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</si>
  <si>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</si>
  <si>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>Megnevezés</t>
  </si>
  <si>
    <t>Személyi juttatások</t>
  </si>
  <si>
    <t>Munkaadókat terhelő járulék</t>
  </si>
  <si>
    <t>Dologi kiadások</t>
  </si>
  <si>
    <t>Sor-
szám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</si>
  <si>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</si>
  <si>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</si>
  <si>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</si>
  <si>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</si>
  <si>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</si>
  <si>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</si>
  <si>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</si>
  <si>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</si>
  <si>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</si>
  <si>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</si>
  <si>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</si>
  <si>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</si>
  <si>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</si>
  <si>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</si>
  <si>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</si>
  <si>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</si>
  <si>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</si>
  <si>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</si>
  <si>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</si>
  <si>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</si>
  <si>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</si>
  <si>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</si>
  <si>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</si>
  <si>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</si>
  <si>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</si>
  <si>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</si>
  <si>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</si>
  <si>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</si>
  <si>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</si>
  <si>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</si>
  <si>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</si>
  <si>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</si>
  <si>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</si>
  <si>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</si>
  <si>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</si>
  <si>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</si>
  <si>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</si>
  <si>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</si>
  <si>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</si>
  <si>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</si>
  <si>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</si>
  <si>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</si>
  <si>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</si>
  <si>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</si>
  <si>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</si>
  <si>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</si>
  <si>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</si>
  <si>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</si>
  <si>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</si>
  <si>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</si>
  <si>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</si>
  <si>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</si>
  <si>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</si>
  <si>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</si>
  <si>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</si>
  <si>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</si>
  <si>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</si>
  <si>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</si>
  <si>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</si>
  <si>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</si>
  <si>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Központosított előirányzatokból támogatás</t>
  </si>
  <si>
    <t>1.5.</t>
  </si>
  <si>
    <t>Költségvetési bevételek összesen:</t>
  </si>
  <si>
    <t>Költségvetési kiadások összesen: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</si>
  <si>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</si>
  <si>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</si>
  <si>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</si>
  <si>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</si>
  <si>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</si>
  <si>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</si>
  <si>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</si>
  <si>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</si>
  <si>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</si>
  <si>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Előző évi műk. célú pénzm. igénybev.</t>
  </si>
  <si>
    <t>Előző évi felh. célú pénzm. igénybev.</t>
  </si>
  <si>
    <t>BEVÉTELEK ÖSSZESEN (11+12+22)</t>
  </si>
  <si>
    <t>KIADÁSOK ÖSSZESEN (11+22)</t>
  </si>
  <si>
    <t>Működési célú kölcsön visszatérítése, igénybevétele</t>
  </si>
  <si>
    <t>Költségvetési hiány:</t>
  </si>
  <si>
    <t>Költségvetési többlet:</t>
  </si>
  <si>
    <t>Bírságok, díjak, pótlékok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</si>
  <si>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</si>
  <si>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</si>
  <si>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</si>
  <si>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</si>
  <si>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</si>
  <si>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</si>
  <si>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</si>
  <si>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</si>
  <si>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</si>
  <si>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</si>
  <si>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</si>
  <si>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</si>
  <si>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</si>
  <si>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</si>
  <si>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</si>
  <si>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</si>
  <si>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</si>
  <si>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</si>
  <si>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</si>
  <si>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</si>
  <si>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</si>
  <si>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</si>
  <si>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</si>
  <si>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</si>
  <si>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</si>
  <si>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</si>
  <si>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</si>
  <si>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</si>
  <si>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</si>
  <si>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</si>
  <si>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</si>
  <si>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</si>
  <si>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</si>
  <si>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</si>
  <si>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</si>
  <si>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</si>
  <si>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</si>
  <si>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t>7.3.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</si>
  <si>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</si>
  <si>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</si>
  <si>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</si>
  <si>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</si>
  <si>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</si>
  <si>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</si>
  <si>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</si>
  <si>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</si>
  <si>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</si>
  <si>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</si>
  <si>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</si>
  <si>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12.2.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</si>
  <si>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</si>
  <si>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</si>
  <si>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</si>
  <si>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</si>
  <si>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</si>
  <si>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</si>
  <si>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</si>
  <si>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</si>
  <si>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</si>
  <si>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</si>
  <si>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</si>
  <si>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t>Munkaadókat terhelő járulékok és szociális hozzájárulási adó</t>
  </si>
  <si>
    <t>Ellátottak pénzbeli juttatásai</t>
  </si>
  <si>
    <t>Egyéb működési célú kiadások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</si>
  <si>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</si>
  <si>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</si>
  <si>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</si>
  <si>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</si>
  <si>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</si>
  <si>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</si>
  <si>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</si>
  <si>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</si>
  <si>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</si>
  <si>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</si>
  <si>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</si>
  <si>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</si>
  <si>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</si>
  <si>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</si>
  <si>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</si>
  <si>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</si>
  <si>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</si>
  <si>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</si>
  <si>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</si>
  <si>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</si>
  <si>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</si>
  <si>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</si>
  <si>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</si>
  <si>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</si>
  <si>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</si>
  <si>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</si>
  <si>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</si>
  <si>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</si>
  <si>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</si>
  <si>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</si>
  <si>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</si>
  <si>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</si>
  <si>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</si>
  <si>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</si>
  <si>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</si>
  <si>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</si>
  <si>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</si>
  <si>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</si>
  <si>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</si>
  <si>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</si>
  <si>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</si>
  <si>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</si>
  <si>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</si>
  <si>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</si>
  <si>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</si>
  <si>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</si>
  <si>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</si>
  <si>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</si>
  <si>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</si>
  <si>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</si>
  <si>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</si>
  <si>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</si>
  <si>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</si>
  <si>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</si>
  <si>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</si>
  <si>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</si>
  <si>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</si>
  <si>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</si>
  <si>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</si>
  <si>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</si>
  <si>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</si>
  <si>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</si>
  <si>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</si>
  <si>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</si>
  <si>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</si>
  <si>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</si>
  <si>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</si>
  <si>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Kamatbevétel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</si>
  <si>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</si>
  <si>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</si>
  <si>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</si>
  <si>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</si>
  <si>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</si>
  <si>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</si>
  <si>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</si>
  <si>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</si>
  <si>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</si>
  <si>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</si>
  <si>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</si>
  <si>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</si>
  <si>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</si>
  <si>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</si>
  <si>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</si>
  <si>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</si>
  <si>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</si>
  <si>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</si>
  <si>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</si>
  <si>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</si>
  <si>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</si>
  <si>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</si>
  <si>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</si>
  <si>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</si>
  <si>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</si>
  <si>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</si>
  <si>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</si>
  <si>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</si>
  <si>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</si>
  <si>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</si>
  <si>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</si>
  <si>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</si>
  <si>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Egyéb felhalmozási célú támogatásértékű bevétel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</si>
  <si>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</si>
  <si>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</si>
  <si>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</si>
  <si>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</si>
  <si>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</si>
  <si>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KIADÁSOK ÖSSZESEN: (6+7)</t>
  </si>
  <si>
    <t>-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</si>
  <si>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</si>
  <si>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</si>
  <si>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</si>
  <si>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</si>
  <si>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</si>
  <si>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t>VIII. Pénzmaradvány, vállalkozási tevékenység maradványa (12.1.+12.2.)</t>
  </si>
  <si>
    <t>Intézményi épületfelújítások tervezési költségei</t>
  </si>
  <si>
    <t>Autóbusz pályaudvar rekonstrukció tervezési és egyéb költségei</t>
  </si>
  <si>
    <t>Városi lámpahely bővítés</t>
  </si>
  <si>
    <t>Tervkészítések</t>
  </si>
  <si>
    <t>Motorfűrész</t>
  </si>
  <si>
    <r>
      <t xml:space="preserve">I. Működési költségvetés kiadásai </t>
    </r>
    <r>
      <rPr>
        <sz val="12"/>
        <rFont val="Arial"/>
        <family val="2"/>
      </rPr>
      <t>(1.1+…+1.5.)</t>
    </r>
  </si>
  <si>
    <r>
      <t xml:space="preserve">II. Felhalmozási költségvetés kiadásai </t>
    </r>
    <r>
      <rPr>
        <sz val="12"/>
        <rFont val="Arial"/>
        <family val="2"/>
      </rPr>
      <t>(2.1+…+2.4)</t>
    </r>
  </si>
  <si>
    <r>
      <t xml:space="preserve">I/1. Önkormányzat sajátos működési bevételei </t>
    </r>
    <r>
      <rPr>
        <sz val="11"/>
        <rFont val="Arial"/>
        <family val="2"/>
      </rPr>
      <t>(2.1+…+2.6)</t>
    </r>
  </si>
  <si>
    <r>
      <t xml:space="preserve">III. Támogatások, kiegészítések </t>
    </r>
    <r>
      <rPr>
        <sz val="11"/>
        <rFont val="Arial"/>
        <family val="2"/>
      </rPr>
      <t>(5.1+…+5.8.)</t>
    </r>
  </si>
  <si>
    <r>
      <t xml:space="preserve">IV. Támogatásértékű bevételek </t>
    </r>
    <r>
      <rPr>
        <sz val="11"/>
        <rFont val="Arial"/>
        <family val="2"/>
      </rPr>
      <t>(6.1+6.2)</t>
    </r>
  </si>
  <si>
    <r>
      <t xml:space="preserve">V. Felhalmozási célú bevételek </t>
    </r>
    <r>
      <rPr>
        <sz val="11"/>
        <rFont val="Arial"/>
        <family val="2"/>
      </rPr>
      <t>(7.1+…+7.3)</t>
    </r>
  </si>
  <si>
    <r>
      <t xml:space="preserve">VI. Átvett pénzeszközök </t>
    </r>
    <r>
      <rPr>
        <sz val="11"/>
        <rFont val="Arial"/>
        <family val="2"/>
      </rPr>
      <t>(8.1+8.2.)</t>
    </r>
  </si>
  <si>
    <r>
      <t xml:space="preserve">I. Működési költségvetés kiadásai </t>
    </r>
    <r>
      <rPr>
        <sz val="11"/>
        <rFont val="Arial"/>
        <family val="2"/>
      </rPr>
      <t>(1.1+…+1.5.)</t>
    </r>
  </si>
  <si>
    <r>
      <t xml:space="preserve">II. Felhalmozási költségvetés kiadásai </t>
    </r>
    <r>
      <rPr>
        <sz val="11"/>
        <rFont val="Arial"/>
        <family val="2"/>
      </rPr>
      <t>(2.1+…+2.7)</t>
    </r>
  </si>
  <si>
    <r>
      <t xml:space="preserve">IV. Tartalékok </t>
    </r>
    <r>
      <rPr>
        <sz val="11"/>
        <rFont val="Arial"/>
        <family val="2"/>
      </rPr>
      <t>(4.1.+4.2.)</t>
    </r>
  </si>
  <si>
    <r>
      <t xml:space="preserve">Finanszírozási célú pénzügyi műveletek egyenlege </t>
    </r>
    <r>
      <rPr>
        <sz val="11"/>
        <rFont val="Arial"/>
        <family val="2"/>
      </rPr>
      <t>(1.1 - 1.2) +/-</t>
    </r>
  </si>
  <si>
    <t>06</t>
  </si>
  <si>
    <t>07</t>
  </si>
  <si>
    <r>
      <t xml:space="preserve">II. Felhalmozási költségvetés kiadásai </t>
    </r>
    <r>
      <rPr>
        <sz val="12"/>
        <rFont val="Arial"/>
        <family val="2"/>
      </rPr>
      <t>(2.1+…+2.7)</t>
    </r>
  </si>
  <si>
    <r>
      <t xml:space="preserve">IV. Tartalékok </t>
    </r>
    <r>
      <rPr>
        <sz val="12"/>
        <rFont val="Arial"/>
        <family val="2"/>
      </rPr>
      <t>(4.1.+4.2.)</t>
    </r>
  </si>
  <si>
    <t>Szakfeladat megnevezése</t>
  </si>
  <si>
    <t>08</t>
  </si>
  <si>
    <t>09</t>
  </si>
  <si>
    <t>----------------------</t>
  </si>
  <si>
    <t>--</t>
  </si>
  <si>
    <t>Intézményi Gondnokság</t>
  </si>
  <si>
    <t>Petőfi Sándor Általános Iskola</t>
  </si>
  <si>
    <t>Dr. Zimmermann Ágoston Általános Iskola</t>
  </si>
  <si>
    <t>Napsugár Óvoda</t>
  </si>
  <si>
    <t>Meseház Óvoda</t>
  </si>
  <si>
    <t>Pitypang Óvoda</t>
  </si>
  <si>
    <t>Szociális Alapszolgáltatási Központ</t>
  </si>
  <si>
    <t>10</t>
  </si>
  <si>
    <t>11</t>
  </si>
  <si>
    <t>Lamberg-kastély Kulturális Központ</t>
  </si>
  <si>
    <t>12</t>
  </si>
  <si>
    <t>Pászti Miklós Alapfokú Művészetoktatási Intézmény</t>
  </si>
  <si>
    <t>13</t>
  </si>
  <si>
    <t>Mór Városi Kórház- Rendelőintézet</t>
  </si>
  <si>
    <t>Finanszírozási célú kiad. (12+...+21)</t>
  </si>
  <si>
    <t>Finanszírozási célú bev. (13+…+21)</t>
  </si>
  <si>
    <t>Petőfi Sándor Általános Iskola alsó tagozatos épület kiváltása</t>
  </si>
  <si>
    <t>Számítástechnikai hardver és szoftver beszerzés</t>
  </si>
  <si>
    <t>A</t>
  </si>
  <si>
    <t>B</t>
  </si>
  <si>
    <t>C</t>
  </si>
  <si>
    <t>D</t>
  </si>
  <si>
    <t>E</t>
  </si>
  <si>
    <t>F</t>
  </si>
  <si>
    <t>G</t>
  </si>
  <si>
    <t>TARTALÉKOK ÖSSZESEN</t>
  </si>
  <si>
    <t>Általános tartalékok összesen</t>
  </si>
  <si>
    <t>Céltartalékok összesen</t>
  </si>
  <si>
    <t>Választókörzeti feladatokra</t>
  </si>
  <si>
    <t>Belterületi utak fejlesztése pályázati önerő</t>
  </si>
  <si>
    <t>Táncsics M. u. 27. alatti sportöltöző épület felújítása</t>
  </si>
  <si>
    <t>Országos közutak átkelési szakaszain a forgalom csillapítása, gyalogosok védelmének növelése pályázati önerő</t>
  </si>
  <si>
    <t>Talajterhelési díj</t>
  </si>
  <si>
    <t>Táncsics Mihály Gimnázium udvarán pavilon építés</t>
  </si>
  <si>
    <t>Autóbusz pályaudvar pályázati önerő</t>
  </si>
  <si>
    <t>Panelprogram</t>
  </si>
  <si>
    <t>Fejlesztési célú</t>
  </si>
  <si>
    <t>Piaci fejlesztési hitel (óvadéki díja)</t>
  </si>
  <si>
    <t>Évközi normatíva lemondás</t>
  </si>
  <si>
    <t>Működési célú</t>
  </si>
  <si>
    <t xml:space="preserve">Céltartalékok  </t>
  </si>
  <si>
    <t xml:space="preserve"> </t>
  </si>
  <si>
    <t>CÉLTARTALÉKOK ÉS ÁLTALÁNOS TARTALÉK</t>
  </si>
  <si>
    <t>Végösszesen:</t>
  </si>
  <si>
    <t>Városi Kórház- Rendelőintézet</t>
  </si>
  <si>
    <t>56.</t>
  </si>
  <si>
    <t>55.</t>
  </si>
  <si>
    <t>Közhasznú foglalkoztatás (890442)</t>
  </si>
  <si>
    <t>54.</t>
  </si>
  <si>
    <t>Átmeneti szálló pályázatának előkészítési költségei TIOP-3.4.2-11.</t>
  </si>
  <si>
    <t>53.</t>
  </si>
  <si>
    <t>Belterületi utak felújítása pályázat</t>
  </si>
  <si>
    <t>52.</t>
  </si>
  <si>
    <t>Sportöltöző épületének felújítása</t>
  </si>
  <si>
    <t>50.</t>
  </si>
  <si>
    <t>49.</t>
  </si>
  <si>
    <t>Választókörzeti feladatok</t>
  </si>
  <si>
    <t>47.</t>
  </si>
  <si>
    <t>46.</t>
  </si>
  <si>
    <t>42.</t>
  </si>
  <si>
    <t>41.</t>
  </si>
  <si>
    <t>40.</t>
  </si>
  <si>
    <t>Fejezeti és általános tartalékok elszámolása (841908)</t>
  </si>
  <si>
    <t>38.</t>
  </si>
  <si>
    <t>2011. évi áthúzódó</t>
  </si>
  <si>
    <t>2012. évi</t>
  </si>
  <si>
    <t>Áthúzódó</t>
  </si>
  <si>
    <t>finanszírozott fejlesztések</t>
  </si>
  <si>
    <t>Működési bevételből</t>
  </si>
  <si>
    <t>Fejlesz-tési hitelből</t>
  </si>
  <si>
    <t>Pénzma-radványból</t>
  </si>
  <si>
    <t>Beruházások, felújítások, támogatás értékű felhalmozási kiadások, felhalmozási célú pénzeszközátadások</t>
  </si>
  <si>
    <t>adatok eFt-ban</t>
  </si>
  <si>
    <t>37.</t>
  </si>
  <si>
    <t>Településrendezési terv felülvizsgálata</t>
  </si>
  <si>
    <t>36.</t>
  </si>
  <si>
    <t>35.</t>
  </si>
  <si>
    <t>Helyi védettség alatt lévő épületek felújításának támogatása</t>
  </si>
  <si>
    <t>34.</t>
  </si>
  <si>
    <t>Testvérvárosi kopjafa készítése</t>
  </si>
  <si>
    <t>Értékmegőrző és funkcióbővítő város rehabilitáció (KDOP-2009-3.1.1/B.)</t>
  </si>
  <si>
    <t>Város-, községgazdálkodási m.n.s szolgáltatások (841403)</t>
  </si>
  <si>
    <t>Közvilágítás (841402)</t>
  </si>
  <si>
    <t>Számítástechnikai hadver és szoftver beszerzés</t>
  </si>
  <si>
    <t>Jegyzett tőke emelés Mórhő  KFT</t>
  </si>
  <si>
    <t>Önkormányzatok és többcélú kistérségi társulások igazgatási tevékenysége (841126)</t>
  </si>
  <si>
    <t>Velegi úti gyalogoshíd építés</t>
  </si>
  <si>
    <t>Út, autópálya építés (421100)</t>
  </si>
  <si>
    <t>Borpatika, Színes kisáruház épület átalakítás</t>
  </si>
  <si>
    <t>Energetikai hatékonyság fokozása a móri Pitypang Óvodában (KEOP-5.3.0/A/09-2010-0273)</t>
  </si>
  <si>
    <t>Városi Kórház Rendelőintézet Aktív kórházi ellátásokat kiváltó járóbeteg szolgáltatások fejlesztése</t>
  </si>
  <si>
    <t>Hagyományos technológiával épült ingatlanok felújítása</t>
  </si>
  <si>
    <t>Táncsics Mihály Gimnázium pavilon építés engedélye</t>
  </si>
  <si>
    <t>Bérlakások felújítása</t>
  </si>
  <si>
    <t>Mór, Béke ltp. építési telkek kialakítása</t>
  </si>
  <si>
    <t>Lakó és nem lakóépület építés (412000)</t>
  </si>
  <si>
    <t>39.</t>
  </si>
  <si>
    <t>43.</t>
  </si>
  <si>
    <t>44.</t>
  </si>
  <si>
    <t>45.</t>
  </si>
  <si>
    <t>48.</t>
  </si>
  <si>
    <t>51.</t>
  </si>
  <si>
    <t>Nefelejcs Bölcsőde</t>
  </si>
  <si>
    <t>Szent Erzsébet Római Katolikus Általános Iskola</t>
  </si>
  <si>
    <t>57.</t>
  </si>
  <si>
    <t>58.</t>
  </si>
  <si>
    <t>59.</t>
  </si>
  <si>
    <t>60.</t>
  </si>
  <si>
    <t>61.</t>
  </si>
  <si>
    <t>62.</t>
  </si>
  <si>
    <t>Működési hitelből / pénzmaradványból</t>
  </si>
  <si>
    <t>Egyéb bevétel-ből</t>
  </si>
  <si>
    <t>Kötvényki-bocsátás bevételéből</t>
  </si>
  <si>
    <t>Setup Box beszerzés Mór Városi TV KFT</t>
  </si>
  <si>
    <t>Országos közutak átkelési szakastain a forgalom csillapítása, gyalogosok védelmének növelése pályázati önerő</t>
  </si>
  <si>
    <t>Átmeneti szálló pályázatának előkészítési költsége</t>
  </si>
  <si>
    <t>Beruházások, felújítások, támogatás értékű felhalmozási kiadások, felhalmozási célú pénzeszközátadások, fejlesztési célú tartalékok</t>
  </si>
  <si>
    <t>Kimutatás a 2012. évi működési célú pénzeszközátadásokról államháztartáson kívülre</t>
  </si>
  <si>
    <t>Mór Városi TV Nonprofit Kft.</t>
  </si>
  <si>
    <t>működési támogatás</t>
  </si>
  <si>
    <t>Egyházak támogatása</t>
  </si>
  <si>
    <t>Megyei Területfejlesztési Tanács</t>
  </si>
  <si>
    <t>Háziorvosok, házi gyermekorvosok</t>
  </si>
  <si>
    <t>alapellátási praxistámogatás</t>
  </si>
  <si>
    <t xml:space="preserve">Bányász-telep Beruházó Víziközmű Társulat </t>
  </si>
  <si>
    <t>kezességvállalás</t>
  </si>
  <si>
    <t>Móri Borvidék TDM Egyesület</t>
  </si>
  <si>
    <t>Mórhő Kft.</t>
  </si>
  <si>
    <t>Alba Volán Zrt.</t>
  </si>
  <si>
    <t>helyi tömegközlekedés támogatása</t>
  </si>
  <si>
    <t>Wekerle Sándor Emlékalapítvány</t>
  </si>
  <si>
    <t>alapítói támogatás</t>
  </si>
  <si>
    <t>Közművelődési Közalapítvány</t>
  </si>
  <si>
    <t>Nonprofit szervezetek támogatása</t>
  </si>
  <si>
    <t>Bornapi rendezvények támogatása</t>
  </si>
  <si>
    <t>Móri Fúvószenei Egyesület</t>
  </si>
  <si>
    <t>izraeli vendégszereplés támogatása</t>
  </si>
  <si>
    <t>Sportegyesületek</t>
  </si>
  <si>
    <t>sportcélú feladatok támogatása</t>
  </si>
  <si>
    <t>Mór Városi Önkormányzat</t>
  </si>
  <si>
    <t>Országos közutak átkelési szakaszai a forgalom csillapítása, gyalogosok védelmének növelése</t>
  </si>
  <si>
    <t>- 1. melléklet</t>
  </si>
  <si>
    <t>- 3. melléklet</t>
  </si>
  <si>
    <t>- 7. melléklet</t>
  </si>
  <si>
    <t>- 8. melléklet</t>
  </si>
  <si>
    <t>- 9. melléklet</t>
  </si>
  <si>
    <t>- 10. melléklet</t>
  </si>
  <si>
    <t>- 11. melléklet</t>
  </si>
  <si>
    <t>- 12. melléklet</t>
  </si>
  <si>
    <t>- 13. melléklet</t>
  </si>
  <si>
    <t>- 15. melléklet</t>
  </si>
  <si>
    <t>- 16. melléklet</t>
  </si>
  <si>
    <t>- 4. melléklet</t>
  </si>
  <si>
    <t>- 5. melléklet</t>
  </si>
  <si>
    <t>- 6. melléklet</t>
  </si>
  <si>
    <t>Céltartalékok és általános tartalék</t>
  </si>
  <si>
    <t>- 14. melléklet</t>
  </si>
  <si>
    <t>- 17. melléklet</t>
  </si>
  <si>
    <t>- 18. melléklet</t>
  </si>
  <si>
    <t>- 19. melléklet</t>
  </si>
  <si>
    <t>- 20. melléklet</t>
  </si>
  <si>
    <t>- 21. melléklet</t>
  </si>
  <si>
    <t>- 22. melléklet</t>
  </si>
  <si>
    <t>I. Önkormányzat működési bevételei (2+3)</t>
  </si>
  <si>
    <t>Beruházás megnevezése</t>
  </si>
  <si>
    <t>Felújítások megnevezése</t>
  </si>
  <si>
    <t>- 2. melléklet</t>
  </si>
  <si>
    <t>Beruházási (felhalmozási) kiadások előirányzata beruházásonként</t>
  </si>
  <si>
    <t>Felújítási kiadások előirányzata felújításonként</t>
  </si>
  <si>
    <t>2012. évi eredeti előirányzat</t>
  </si>
  <si>
    <t>2012. évi módosított előirányzat</t>
  </si>
  <si>
    <t>I. Működési célú bevételek és kiadások módosított mérlege
(Önkormányzati szinten)</t>
  </si>
  <si>
    <t>II. Felhalmozási célú bevételek és kiadások módosított mérlege
(Önkormányzati szinten)</t>
  </si>
  <si>
    <t>2011. évi maradvány</t>
  </si>
  <si>
    <t>Városi Kórház- Rendlőintézet</t>
  </si>
  <si>
    <t>Belterületi utak felújítása</t>
  </si>
  <si>
    <t>Mór Városi Önkormányzat 2012. évi költségvetésének módosított mérlege</t>
  </si>
  <si>
    <t>Mór Városi Önkormányzat 2012. évi módosított felhalmozási költségvetése</t>
  </si>
  <si>
    <t>Felhalmozási célú bevételek és kiadások módosított mérlege (Önkormányzati szinten)</t>
  </si>
  <si>
    <t>Működési célú bevételek és kiadások módosított mérlege (Önkormányzati szinten)</t>
  </si>
  <si>
    <t>Mór Városi Önkormányzat 2012. évi módosított felhalmozási költségvetésének finanszírozása</t>
  </si>
  <si>
    <t>Mór Városi Önkormányzat 2012. évi módosított költségvetése</t>
  </si>
  <si>
    <t>Mór Város Önkormányzati Hivatalának 2012. évi módosított költségvetése</t>
  </si>
  <si>
    <t>Intézményi Gondnokság 2012. évi módosított költségvetése</t>
  </si>
  <si>
    <t>Petőfi Sándor Általános Iskola 2012. évi módosított költségvetése</t>
  </si>
  <si>
    <t>Dr. Zimmermann Ágoston Általános Iskola 2012. évi módosított költségvetése</t>
  </si>
  <si>
    <t>Napsugár Óvoda 2012. évi módosított költségvetése</t>
  </si>
  <si>
    <t>Meseház Óvoda 2012. évi módosított költségvetése</t>
  </si>
  <si>
    <t>Pitypang Óvoda 2012. évi módosított költségvetése</t>
  </si>
  <si>
    <t>Szociális Alapszolgáltatái Központ 2012. évi módosított költségvetése</t>
  </si>
  <si>
    <t>Nefelejcs Bölcsőde 2012. évi módosított költségvetése</t>
  </si>
  <si>
    <t>Lamberg-kastély Kulturális Központ 2012. évi módosított költségvetése</t>
  </si>
  <si>
    <t>Pászti Miklós Alapfokú Művészetoktatási Intézmény 2012. évi módosított költségvetése</t>
  </si>
  <si>
    <t>Mór Városi Kórház- Rendelőintézet 2012. évi módosított költségvetése</t>
  </si>
  <si>
    <t>Mór Városi Önkormányzat Polgármesteri Hivatala</t>
  </si>
  <si>
    <t>Óvodafejlesztés TÁMOP 3.1.1/11-12. pályázat</t>
  </si>
  <si>
    <t>Turisztikai attrakciók és szolgáltatások fejlesztése pályázat</t>
  </si>
  <si>
    <t>Fénymásoló beszerzés</t>
  </si>
  <si>
    <t>Tárgyalószekrény beszerzés</t>
  </si>
  <si>
    <t>Óvodafejlesztés TÁMOP-3.1.1/11-12</t>
  </si>
  <si>
    <t>63.</t>
  </si>
  <si>
    <t>64.</t>
  </si>
  <si>
    <t>65.</t>
  </si>
  <si>
    <t>66.</t>
  </si>
  <si>
    <t>Támogatás összege eredeti előirányzat</t>
  </si>
  <si>
    <t>Támogatás összege módosított előirányzat</t>
  </si>
  <si>
    <t>Könyvtári érdekeltségnövelő támogatás</t>
  </si>
  <si>
    <t>Bérkompenzáció</t>
  </si>
  <si>
    <t>Felhalmozási célú</t>
  </si>
  <si>
    <t>6.1.6.1.</t>
  </si>
  <si>
    <t>Előző évi költségvetési kiegészítések, visszatérülések</t>
  </si>
  <si>
    <t>Előző évi működési célú pénzmaradvány átvétele</t>
  </si>
  <si>
    <t>Forgatási célú</t>
  </si>
  <si>
    <t>VI. Finanszírozási célú pénzügyi műveletek kiadásai (7.1+7.2.+7.3.)</t>
  </si>
  <si>
    <t>Függő, átfutó, kiegyenlítő kiadások</t>
  </si>
  <si>
    <t>BEVÉTELEK ÖSSZESEN: (10+11+12+13)</t>
  </si>
  <si>
    <t>Függő, átfutó, kiegyenlítő bevételek</t>
  </si>
  <si>
    <t>Jövedelemkülönbség mérséklése</t>
  </si>
  <si>
    <t>Termőföld bérbeadás</t>
  </si>
  <si>
    <t>Egyéb sajátos bevétel</t>
  </si>
  <si>
    <t>5.9.</t>
  </si>
  <si>
    <t>- az 1.3-ból  - Kamatkiadások</t>
  </si>
  <si>
    <t>1.3.1.</t>
  </si>
  <si>
    <t>Egyés sajátos bevételek</t>
  </si>
  <si>
    <t xml:space="preserve"> az 1.3-ból  - Kamatkiadások</t>
  </si>
  <si>
    <t>VIII. Előző évi működési célú pénzmaradvány átvétele</t>
  </si>
  <si>
    <t>IX. Pénzmaradvány, vállalk. tev. maradványa (11.1.+11.2.)</t>
  </si>
  <si>
    <t>X. Finanszírozási célú pénzügyi műv. bevételei (12.1.+.12.2.+12.3.)</t>
  </si>
  <si>
    <t>XI. Függő, átfutó, kiegyenlítő bevételek</t>
  </si>
  <si>
    <t>13.1.</t>
  </si>
  <si>
    <t>13.1.1.</t>
  </si>
  <si>
    <t>13.1.2.</t>
  </si>
  <si>
    <t>13.1.3.</t>
  </si>
  <si>
    <t>13.1.4.</t>
  </si>
  <si>
    <t>13.1.5.</t>
  </si>
  <si>
    <t>13.1.6.</t>
  </si>
  <si>
    <t>13.2.</t>
  </si>
  <si>
    <t>13.2.1</t>
  </si>
  <si>
    <t>13.2.2.</t>
  </si>
  <si>
    <t>13.2.3.</t>
  </si>
  <si>
    <t>13.2.4.</t>
  </si>
  <si>
    <t>13.2.5.</t>
  </si>
  <si>
    <t>13.2.6.</t>
  </si>
  <si>
    <t>13.2.7.</t>
  </si>
  <si>
    <t>13.3.</t>
  </si>
  <si>
    <t>Közműfejlesztési hozzájárulás</t>
  </si>
  <si>
    <t>Ény-i iparterület útfelújítás</t>
  </si>
  <si>
    <t>Önkormányzatok és társulások általános végrehajtó igazgatási tevékenysége (841126)</t>
  </si>
  <si>
    <t>Zöldterület kezelés (813000)</t>
  </si>
  <si>
    <t>Földterület vétel</t>
  </si>
  <si>
    <t>Rákóczi úti autóbuszváró felújítása</t>
  </si>
  <si>
    <t>Sövényvágó és betonkeverő beszerzés</t>
  </si>
  <si>
    <t>Távhő rendszer szétválasztása</t>
  </si>
  <si>
    <t>2 db árnyékoló beszerzés</t>
  </si>
  <si>
    <t>Gázzsámoly beüzemelése tervezéssel</t>
  </si>
  <si>
    <t>Gyalogos bejárat kiépítése</t>
  </si>
  <si>
    <t>Gyalogosbejárat kialakítása</t>
  </si>
  <si>
    <t>Gyalogos bejárat kialakítása</t>
  </si>
  <si>
    <t>Földrészlet vétel</t>
  </si>
  <si>
    <t>2 db árnyékoló besezerzés</t>
  </si>
  <si>
    <t>Gyalogos bejárat kialakítás</t>
  </si>
  <si>
    <t>Móri Önkormányzati Tűzoltóság</t>
  </si>
  <si>
    <t>Villamoshálózati hozzájárulás</t>
  </si>
  <si>
    <t>67.</t>
  </si>
  <si>
    <t>CRN elosztószekrény készítése</t>
  </si>
  <si>
    <t>Számítástechnikai eszköz beszerzés</t>
  </si>
  <si>
    <t>68.</t>
  </si>
  <si>
    <t>69.</t>
  </si>
  <si>
    <t>70.</t>
  </si>
  <si>
    <t>71.</t>
  </si>
  <si>
    <t>Merülő mixer beszerzése</t>
  </si>
  <si>
    <t>72.</t>
  </si>
  <si>
    <t>73.</t>
  </si>
  <si>
    <t>Merülő mixer beszerzés</t>
  </si>
  <si>
    <t>Szennyvíz gyűjtése, tisztítása, elhelyezése (370000)</t>
  </si>
  <si>
    <t>Szennyvíz átemelő berendezések beszerzése és gerincvezeték kiépítése</t>
  </si>
  <si>
    <t>Ingatlan vásárlás (7432. és 7345. hrsz.)</t>
  </si>
  <si>
    <t>Kapálógép és asztali körfűrész beszerzése</t>
  </si>
  <si>
    <t>Világítás korszerűsítés</t>
  </si>
  <si>
    <t>Számítógép beszerzés pályázati forrás terhére</t>
  </si>
  <si>
    <t>Kiadványszerkesztő program beszerzése</t>
  </si>
  <si>
    <t>74.</t>
  </si>
  <si>
    <t>75.</t>
  </si>
  <si>
    <t>76.</t>
  </si>
  <si>
    <t>77.</t>
  </si>
  <si>
    <t>78.</t>
  </si>
  <si>
    <t>Kiadványszerkesztő program beszerzés</t>
  </si>
  <si>
    <t>79.</t>
  </si>
  <si>
    <t>80.</t>
  </si>
  <si>
    <t>Vagyonhasznosítási bevételből képzett céltartalék</t>
  </si>
  <si>
    <t>81.</t>
  </si>
  <si>
    <t>82.</t>
  </si>
  <si>
    <t>Faaprító gép beszerzés</t>
  </si>
  <si>
    <t>Zrínyi u. 36. szám alatti épületnél kazán és aprítéktároló építése</t>
  </si>
  <si>
    <t>83.</t>
  </si>
  <si>
    <t>10. melléklet a 1/2013. (II.4.) Önkormányzati rendelethez</t>
  </si>
  <si>
    <t>11. melléklet a 1/2013. (II.4.) Önkormányzati rendelethez</t>
  </si>
  <si>
    <t>12. melléklet a 1/2013. (II.4.) Önkormányzati rendelethez</t>
  </si>
  <si>
    <t>13. melléklet a 1/2013. (II.4.) Önkormányzati rendelethez</t>
  </si>
  <si>
    <t>14. melléklet a 1/2013. (II.4.) Önkormányzati rendelethez</t>
  </si>
  <si>
    <t>15. melléklet a 1/2013. (II.4.) Önkormányzati rendelethez</t>
  </si>
  <si>
    <t>16. melléklet a 1/2013. (II.4.) Önkormányzati rendelethez</t>
  </si>
  <si>
    <t>17. melléklet a 1/2013. (II.4.) Önkormányzati rendelethez</t>
  </si>
  <si>
    <t>18. melléklet a 1/2013. (II.4.) Önkormányzati rendelethez</t>
  </si>
  <si>
    <t>19. melléklet a 1/2013. (II.4.) Önkormányzati rendelethez</t>
  </si>
  <si>
    <t>20. melléklet a 1/2013. (II.4.) Önkormányzati rendelethez</t>
  </si>
  <si>
    <t>21. melléklet a 1/2013. (II.4.) Önkormányzati rendelethez</t>
  </si>
  <si>
    <t>22. melléklet a 1/2013. (II.4.)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</si>
</sst>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#,##0_ ;\-#,##0\ "/>
    <numFmt numFmtId="170" formatCode="0.0"/>
    <numFmt numFmtId="171" formatCode="#,##0\ _F_t"/>
    <numFmt numFmtId="172" formatCode="#,##0.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0.0%"/>
  </numFmts>
  <fonts count="62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darkHorizontal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 quotePrefix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 indent="1"/>
      <protection/>
    </xf>
    <xf numFmtId="164" fontId="5" fillId="0" borderId="17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73" applyFont="1" applyFill="1" applyBorder="1" applyAlignment="1" applyProtection="1">
      <alignment horizontal="left" vertical="center" wrapText="1" indent="1"/>
      <protection/>
    </xf>
    <xf numFmtId="164" fontId="4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4" fillId="0" borderId="21" xfId="73" applyFont="1" applyFill="1" applyBorder="1" applyAlignment="1" applyProtection="1">
      <alignment horizontal="left" vertical="center" wrapText="1" indent="1"/>
      <protection/>
    </xf>
    <xf numFmtId="164" fontId="4" fillId="0" borderId="23" xfId="0" applyNumberFormat="1" applyFont="1" applyFill="1" applyBorder="1" applyAlignment="1" applyProtection="1">
      <alignment vertical="center" wrapText="1"/>
      <protection locked="0"/>
    </xf>
    <xf numFmtId="0" fontId="4" fillId="0" borderId="24" xfId="73" applyFont="1" applyFill="1" applyBorder="1" applyAlignment="1" applyProtection="1">
      <alignment horizontal="left" vertical="center" wrapText="1" inden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 applyProtection="1">
      <alignment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164" fontId="4" fillId="0" borderId="29" xfId="0" applyNumberFormat="1" applyFont="1" applyFill="1" applyBorder="1" applyAlignment="1" applyProtection="1">
      <alignment vertical="center" wrapText="1"/>
      <protection locked="0"/>
    </xf>
    <xf numFmtId="0" fontId="4" fillId="0" borderId="30" xfId="73" applyFont="1" applyFill="1" applyBorder="1" applyAlignment="1" applyProtection="1">
      <alignment horizontal="left" vertical="center" wrapText="1" indent="1"/>
      <protection/>
    </xf>
    <xf numFmtId="0" fontId="5" fillId="0" borderId="16" xfId="73" applyFont="1" applyFill="1" applyBorder="1" applyAlignment="1" applyProtection="1">
      <alignment horizontal="left" vertical="center" wrapText="1" indent="1"/>
      <protection/>
    </xf>
    <xf numFmtId="164" fontId="5" fillId="0" borderId="17" xfId="0" applyNumberFormat="1" applyFont="1" applyFill="1" applyBorder="1" applyAlignment="1" applyProtection="1">
      <alignment vertical="center" wrapText="1"/>
      <protection locked="0"/>
    </xf>
    <xf numFmtId="49" fontId="5" fillId="0" borderId="16" xfId="73" applyNumberFormat="1" applyFont="1" applyFill="1" applyBorder="1" applyAlignment="1" applyProtection="1">
      <alignment horizontal="left" vertical="center" wrapText="1" indent="1"/>
      <protection/>
    </xf>
    <xf numFmtId="164" fontId="5" fillId="0" borderId="31" xfId="0" applyNumberFormat="1" applyFont="1" applyFill="1" applyBorder="1" applyAlignment="1" applyProtection="1">
      <alignment vertical="center" wrapText="1"/>
      <protection/>
    </xf>
    <xf numFmtId="49" fontId="4" fillId="0" borderId="10" xfId="73" applyNumberFormat="1" applyFont="1" applyFill="1" applyBorder="1" applyAlignment="1" applyProtection="1">
      <alignment horizontal="left" vertical="center" wrapText="1" indent="1"/>
      <protection/>
    </xf>
    <xf numFmtId="164" fontId="4" fillId="0" borderId="32" xfId="0" applyNumberFormat="1" applyFont="1" applyFill="1" applyBorder="1" applyAlignment="1" applyProtection="1">
      <alignment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49" fontId="4" fillId="0" borderId="12" xfId="73" applyNumberFormat="1" applyFont="1" applyFill="1" applyBorder="1" applyAlignment="1" applyProtection="1">
      <alignment horizontal="left" vertical="center" wrapText="1" indent="1"/>
      <protection/>
    </xf>
    <xf numFmtId="0" fontId="4" fillId="0" borderId="34" xfId="73" applyFont="1" applyFill="1" applyBorder="1" applyAlignment="1" applyProtection="1">
      <alignment horizontal="left" vertical="center" wrapText="1" indent="1"/>
      <protection/>
    </xf>
    <xf numFmtId="164" fontId="4" fillId="0" borderId="35" xfId="0" applyNumberFormat="1" applyFont="1" applyFill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11" fillId="0" borderId="36" xfId="0" applyFont="1" applyBorder="1" applyAlignment="1" applyProtection="1">
      <alignment horizontal="center" wrapText="1"/>
      <protection/>
    </xf>
    <xf numFmtId="0" fontId="12" fillId="0" borderId="36" xfId="0" applyFont="1" applyBorder="1" applyAlignment="1" applyProtection="1">
      <alignment horizontal="left" wrapText="1" inden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164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73" applyFont="1" applyFill="1" applyBorder="1" applyAlignment="1" applyProtection="1">
      <alignment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49" fontId="4" fillId="0" borderId="30" xfId="73" applyNumberFormat="1" applyFont="1" applyFill="1" applyBorder="1" applyAlignment="1" applyProtection="1">
      <alignment horizontal="left" vertical="center" wrapText="1" indent="1"/>
      <protection/>
    </xf>
    <xf numFmtId="164" fontId="4" fillId="0" borderId="39" xfId="0" applyNumberFormat="1" applyFont="1" applyFill="1" applyBorder="1" applyAlignment="1" applyProtection="1">
      <alignment vertical="center" wrapText="1"/>
      <protection locked="0"/>
    </xf>
    <xf numFmtId="49" fontId="4" fillId="0" borderId="21" xfId="73" applyNumberFormat="1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vertical="center" wrapText="1"/>
      <protection/>
    </xf>
    <xf numFmtId="0" fontId="5" fillId="0" borderId="36" xfId="0" applyFont="1" applyFill="1" applyBorder="1" applyAlignment="1" applyProtection="1">
      <alignment vertical="center" wrapText="1"/>
      <protection/>
    </xf>
    <xf numFmtId="3" fontId="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Alignment="1">
      <alignment horizontal="left" vertical="center" wrapText="1"/>
    </xf>
    <xf numFmtId="164" fontId="13" fillId="0" borderId="0" xfId="73" applyNumberFormat="1" applyFont="1" applyFill="1" applyBorder="1" applyAlignment="1" applyProtection="1">
      <alignment horizontal="centerContinuous" vertical="center"/>
      <protection/>
    </xf>
    <xf numFmtId="0" fontId="7" fillId="0" borderId="0" xfId="73" applyFont="1" applyFill="1">
      <alignment/>
      <protection/>
    </xf>
    <xf numFmtId="0" fontId="14" fillId="0" borderId="40" xfId="0" applyFont="1" applyFill="1" applyBorder="1" applyAlignment="1" applyProtection="1">
      <alignment horizontal="right"/>
      <protection/>
    </xf>
    <xf numFmtId="0" fontId="13" fillId="0" borderId="15" xfId="73" applyFont="1" applyFill="1" applyBorder="1" applyAlignment="1" applyProtection="1">
      <alignment horizontal="center" vertical="center" wrapText="1"/>
      <protection/>
    </xf>
    <xf numFmtId="0" fontId="13" fillId="0" borderId="16" xfId="73" applyFont="1" applyFill="1" applyBorder="1" applyAlignment="1" applyProtection="1">
      <alignment horizontal="center" vertical="center" wrapText="1"/>
      <protection/>
    </xf>
    <xf numFmtId="0" fontId="13" fillId="0" borderId="17" xfId="73" applyFont="1" applyFill="1" applyBorder="1" applyAlignment="1" applyProtection="1">
      <alignment horizontal="center" vertical="center" wrapText="1"/>
      <protection/>
    </xf>
    <xf numFmtId="0" fontId="13" fillId="0" borderId="41" xfId="73" applyFont="1" applyFill="1" applyBorder="1" applyAlignment="1" applyProtection="1">
      <alignment horizontal="left" vertical="center" wrapText="1" indent="1"/>
      <protection/>
    </xf>
    <xf numFmtId="0" fontId="13" fillId="0" borderId="42" xfId="73" applyFont="1" applyFill="1" applyBorder="1" applyAlignment="1" applyProtection="1">
      <alignment horizontal="left" vertical="center" wrapText="1" indent="1"/>
      <protection/>
    </xf>
    <xf numFmtId="164" fontId="13" fillId="0" borderId="43" xfId="73" applyNumberFormat="1" applyFont="1" applyFill="1" applyBorder="1" applyAlignment="1" applyProtection="1">
      <alignment horizontal="right" vertical="center" wrapText="1"/>
      <protection/>
    </xf>
    <xf numFmtId="0" fontId="13" fillId="0" borderId="15" xfId="73" applyFont="1" applyFill="1" applyBorder="1" applyAlignment="1" applyProtection="1">
      <alignment horizontal="left" vertical="center" wrapText="1" indent="1"/>
      <protection/>
    </xf>
    <xf numFmtId="0" fontId="13" fillId="0" borderId="16" xfId="73" applyFont="1" applyFill="1" applyBorder="1" applyAlignment="1" applyProtection="1">
      <alignment horizontal="left" vertical="center" wrapText="1" indent="1"/>
      <protection/>
    </xf>
    <xf numFmtId="164" fontId="13" fillId="0" borderId="17" xfId="73" applyNumberFormat="1" applyFont="1" applyFill="1" applyBorder="1" applyAlignment="1" applyProtection="1">
      <alignment horizontal="right" vertical="center" wrapText="1"/>
      <protection locked="0"/>
    </xf>
    <xf numFmtId="49" fontId="7" fillId="0" borderId="22" xfId="73" applyNumberFormat="1" applyFont="1" applyFill="1" applyBorder="1" applyAlignment="1" applyProtection="1">
      <alignment horizontal="left" vertical="center" wrapText="1" indent="1"/>
      <protection/>
    </xf>
    <xf numFmtId="0" fontId="7" fillId="0" borderId="21" xfId="73" applyFont="1" applyFill="1" applyBorder="1" applyAlignment="1" applyProtection="1">
      <alignment horizontal="left" vertical="center" wrapText="1" indent="1"/>
      <protection/>
    </xf>
    <xf numFmtId="164" fontId="7" fillId="0" borderId="23" xfId="73" applyNumberFormat="1" applyFont="1" applyFill="1" applyBorder="1" applyAlignment="1" applyProtection="1">
      <alignment horizontal="right" vertical="center" wrapText="1"/>
      <protection locked="0"/>
    </xf>
    <xf numFmtId="164" fontId="13" fillId="0" borderId="17" xfId="73" applyNumberFormat="1" applyFont="1" applyFill="1" applyBorder="1" applyAlignment="1" applyProtection="1">
      <alignment horizontal="right" vertical="center" wrapText="1"/>
      <protection/>
    </xf>
    <xf numFmtId="49" fontId="7" fillId="0" borderId="20" xfId="73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73" applyFont="1" applyFill="1" applyBorder="1" applyAlignment="1" applyProtection="1">
      <alignment horizontal="left" vertical="center" wrapText="1" indent="1"/>
      <protection/>
    </xf>
    <xf numFmtId="164" fontId="7" fillId="0" borderId="11" xfId="73" applyNumberFormat="1" applyFont="1" applyFill="1" applyBorder="1" applyAlignment="1" applyProtection="1">
      <alignment horizontal="right" vertical="center" wrapText="1"/>
      <protection locked="0"/>
    </xf>
    <xf numFmtId="49" fontId="7" fillId="0" borderId="25" xfId="73" applyNumberFormat="1" applyFont="1" applyFill="1" applyBorder="1" applyAlignment="1" applyProtection="1">
      <alignment horizontal="left" vertical="center" wrapText="1" indent="1"/>
      <protection/>
    </xf>
    <xf numFmtId="0" fontId="7" fillId="0" borderId="24" xfId="73" applyFont="1" applyFill="1" applyBorder="1" applyAlignment="1" applyProtection="1">
      <alignment horizontal="left" vertical="center" wrapText="1" indent="1"/>
      <protection/>
    </xf>
    <xf numFmtId="164" fontId="7" fillId="0" borderId="26" xfId="73" applyNumberFormat="1" applyFont="1" applyFill="1" applyBorder="1" applyAlignment="1" applyProtection="1">
      <alignment horizontal="right" vertical="center" wrapText="1"/>
      <protection locked="0"/>
    </xf>
    <xf numFmtId="49" fontId="7" fillId="0" borderId="44" xfId="73" applyNumberFormat="1" applyFont="1" applyFill="1" applyBorder="1" applyAlignment="1" applyProtection="1">
      <alignment horizontal="left" vertical="center" wrapText="1" indent="1"/>
      <protection/>
    </xf>
    <xf numFmtId="0" fontId="7" fillId="0" borderId="34" xfId="73" applyFont="1" applyFill="1" applyBorder="1" applyAlignment="1" applyProtection="1">
      <alignment horizontal="left" vertical="center" wrapText="1" indent="1"/>
      <protection/>
    </xf>
    <xf numFmtId="164" fontId="7" fillId="0" borderId="45" xfId="73" applyNumberFormat="1" applyFont="1" applyFill="1" applyBorder="1" applyAlignment="1" applyProtection="1">
      <alignment horizontal="right" vertical="center" wrapText="1"/>
      <protection locked="0"/>
    </xf>
    <xf numFmtId="164" fontId="13" fillId="0" borderId="45" xfId="73" applyNumberFormat="1" applyFont="1" applyFill="1" applyBorder="1" applyAlignment="1" applyProtection="1">
      <alignment horizontal="right" vertical="center" wrapText="1"/>
      <protection locked="0"/>
    </xf>
    <xf numFmtId="49" fontId="7" fillId="0" borderId="38" xfId="73" applyNumberFormat="1" applyFont="1" applyFill="1" applyBorder="1" applyAlignment="1" applyProtection="1">
      <alignment horizontal="left" vertical="center" wrapText="1" indent="1"/>
      <protection/>
    </xf>
    <xf numFmtId="0" fontId="7" fillId="0" borderId="30" xfId="73" applyFont="1" applyFill="1" applyBorder="1" applyAlignment="1" applyProtection="1">
      <alignment horizontal="left" vertical="center" wrapText="1" indent="1"/>
      <protection/>
    </xf>
    <xf numFmtId="164" fontId="7" fillId="0" borderId="39" xfId="73" applyNumberFormat="1" applyFont="1" applyFill="1" applyBorder="1" applyAlignment="1" applyProtection="1">
      <alignment horizontal="right" vertical="center" wrapText="1"/>
      <protection locked="0"/>
    </xf>
    <xf numFmtId="49" fontId="7" fillId="0" borderId="27" xfId="73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73" applyNumberFormat="1" applyFont="1" applyFill="1" applyBorder="1" applyAlignment="1" applyProtection="1">
      <alignment horizontal="right" vertical="center" wrapText="1"/>
      <protection locked="0"/>
    </xf>
    <xf numFmtId="0" fontId="6" fillId="0" borderId="30" xfId="73" applyFont="1" applyFill="1" applyBorder="1" applyAlignment="1" applyProtection="1">
      <alignment horizontal="left" vertical="center" wrapText="1" indent="1"/>
      <protection/>
    </xf>
    <xf numFmtId="0" fontId="7" fillId="0" borderId="21" xfId="73" applyFont="1" applyFill="1" applyBorder="1" applyAlignment="1" applyProtection="1">
      <alignment horizontal="left" vertical="center" wrapText="1" indent="2"/>
      <protection/>
    </xf>
    <xf numFmtId="0" fontId="7" fillId="0" borderId="28" xfId="73" applyFont="1" applyFill="1" applyBorder="1" applyAlignment="1" applyProtection="1">
      <alignment horizontal="left" vertical="center" wrapText="1" indent="2"/>
      <protection/>
    </xf>
    <xf numFmtId="0" fontId="7" fillId="0" borderId="0" xfId="73" applyFont="1" applyFill="1" applyAlignment="1" applyProtection="1">
      <alignment horizontal="left" indent="1"/>
      <protection/>
    </xf>
    <xf numFmtId="0" fontId="15" fillId="0" borderId="0" xfId="73" applyFont="1" applyFill="1">
      <alignment/>
      <protection/>
    </xf>
    <xf numFmtId="0" fontId="14" fillId="0" borderId="16" xfId="73" applyFont="1" applyFill="1" applyBorder="1" applyAlignment="1" applyProtection="1">
      <alignment horizontal="left" vertical="center" wrapText="1" indent="1"/>
      <protection/>
    </xf>
    <xf numFmtId="164" fontId="14" fillId="0" borderId="17" xfId="73" applyNumberFormat="1" applyFont="1" applyFill="1" applyBorder="1" applyAlignment="1" applyProtection="1">
      <alignment horizontal="right" vertical="center" wrapText="1"/>
      <protection/>
    </xf>
    <xf numFmtId="49" fontId="13" fillId="0" borderId="15" xfId="73" applyNumberFormat="1" applyFont="1" applyFill="1" applyBorder="1" applyAlignment="1" applyProtection="1">
      <alignment horizontal="left" vertical="center" wrapText="1" indent="1"/>
      <protection/>
    </xf>
    <xf numFmtId="0" fontId="7" fillId="0" borderId="30" xfId="73" applyFont="1" applyFill="1" applyBorder="1" applyAlignment="1" applyProtection="1">
      <alignment horizontal="left" vertical="center" wrapText="1" indent="2"/>
      <protection/>
    </xf>
    <xf numFmtId="164" fontId="6" fillId="0" borderId="29" xfId="73" applyNumberFormat="1" applyFont="1" applyFill="1" applyBorder="1" applyAlignment="1" applyProtection="1">
      <alignment horizontal="right" vertical="center" wrapText="1"/>
      <protection/>
    </xf>
    <xf numFmtId="49" fontId="7" fillId="0" borderId="33" xfId="73" applyNumberFormat="1" applyFont="1" applyFill="1" applyBorder="1" applyAlignment="1" applyProtection="1">
      <alignment horizontal="left" vertical="center" wrapText="1" indent="1"/>
      <protection/>
    </xf>
    <xf numFmtId="0" fontId="7" fillId="0" borderId="12" xfId="73" applyFont="1" applyFill="1" applyBorder="1" applyAlignment="1" applyProtection="1">
      <alignment horizontal="left" vertical="center" wrapText="1" indent="2"/>
      <protection/>
    </xf>
    <xf numFmtId="164" fontId="7" fillId="0" borderId="35" xfId="73" applyNumberFormat="1" applyFont="1" applyFill="1" applyBorder="1" applyAlignment="1" applyProtection="1">
      <alignment horizontal="right" vertical="center" wrapText="1"/>
      <protection locked="0"/>
    </xf>
    <xf numFmtId="0" fontId="7" fillId="0" borderId="46" xfId="73" applyFont="1" applyFill="1" applyBorder="1">
      <alignment/>
      <protection/>
    </xf>
    <xf numFmtId="0" fontId="13" fillId="0" borderId="42" xfId="73" applyFont="1" applyFill="1" applyBorder="1" applyAlignment="1" applyProtection="1">
      <alignment vertical="center" wrapText="1"/>
      <protection/>
    </xf>
    <xf numFmtId="164" fontId="13" fillId="0" borderId="43" xfId="73" applyNumberFormat="1" applyFont="1" applyFill="1" applyBorder="1" applyAlignment="1" applyProtection="1">
      <alignment vertical="center" wrapText="1"/>
      <protection/>
    </xf>
    <xf numFmtId="164" fontId="7" fillId="0" borderId="11" xfId="73" applyNumberFormat="1" applyFont="1" applyFill="1" applyBorder="1" applyAlignment="1" applyProtection="1">
      <alignment vertical="center" wrapText="1"/>
      <protection locked="0"/>
    </xf>
    <xf numFmtId="164" fontId="7" fillId="0" borderId="23" xfId="73" applyNumberFormat="1" applyFont="1" applyFill="1" applyBorder="1" applyAlignment="1" applyProtection="1">
      <alignment vertical="center" wrapText="1"/>
      <protection locked="0"/>
    </xf>
    <xf numFmtId="164" fontId="7" fillId="0" borderId="29" xfId="73" applyNumberFormat="1" applyFont="1" applyFill="1" applyBorder="1" applyAlignment="1" applyProtection="1">
      <alignment vertical="center" wrapText="1"/>
      <protection locked="0"/>
    </xf>
    <xf numFmtId="0" fontId="7" fillId="0" borderId="47" xfId="73" applyFont="1" applyFill="1" applyBorder="1" applyAlignment="1" applyProtection="1">
      <alignment horizontal="left" vertical="center" wrapText="1" indent="1"/>
      <protection/>
    </xf>
    <xf numFmtId="0" fontId="7" fillId="0" borderId="0" xfId="73" applyFont="1" applyFill="1" applyBorder="1" applyAlignment="1" applyProtection="1">
      <alignment horizontal="left" vertical="center" wrapText="1" indent="1"/>
      <protection/>
    </xf>
    <xf numFmtId="0" fontId="7" fillId="0" borderId="21" xfId="73" applyFont="1" applyFill="1" applyBorder="1" applyAlignment="1" applyProtection="1">
      <alignment horizontal="left" indent="6"/>
      <protection/>
    </xf>
    <xf numFmtId="0" fontId="7" fillId="0" borderId="21" xfId="73" applyFont="1" applyFill="1" applyBorder="1" applyAlignment="1" applyProtection="1">
      <alignment horizontal="left" vertical="center" wrapText="1" indent="6"/>
      <protection/>
    </xf>
    <xf numFmtId="0" fontId="7" fillId="0" borderId="28" xfId="73" applyFont="1" applyFill="1" applyBorder="1" applyAlignment="1" applyProtection="1">
      <alignment horizontal="left" vertical="center" wrapText="1" indent="6"/>
      <protection/>
    </xf>
    <xf numFmtId="0" fontId="7" fillId="0" borderId="12" xfId="73" applyFont="1" applyFill="1" applyBorder="1" applyAlignment="1" applyProtection="1">
      <alignment horizontal="left" vertical="center" wrapText="1" indent="6"/>
      <protection/>
    </xf>
    <xf numFmtId="164" fontId="7" fillId="0" borderId="35" xfId="73" applyNumberFormat="1" applyFont="1" applyFill="1" applyBorder="1" applyAlignment="1" applyProtection="1">
      <alignment vertical="center" wrapText="1"/>
      <protection locked="0"/>
    </xf>
    <xf numFmtId="0" fontId="13" fillId="0" borderId="16" xfId="73" applyFont="1" applyFill="1" applyBorder="1" applyAlignment="1" applyProtection="1">
      <alignment vertical="center" wrapText="1"/>
      <protection/>
    </xf>
    <xf numFmtId="164" fontId="13" fillId="0" borderId="17" xfId="73" applyNumberFormat="1" applyFont="1" applyFill="1" applyBorder="1" applyAlignment="1" applyProtection="1">
      <alignment vertical="center" wrapText="1"/>
      <protection/>
    </xf>
    <xf numFmtId="164" fontId="7" fillId="0" borderId="39" xfId="73" applyNumberFormat="1" applyFont="1" applyFill="1" applyBorder="1" applyAlignment="1" applyProtection="1">
      <alignment vertical="center" wrapText="1"/>
      <protection locked="0"/>
    </xf>
    <xf numFmtId="164" fontId="13" fillId="0" borderId="17" xfId="73" applyNumberFormat="1" applyFont="1" applyFill="1" applyBorder="1" applyAlignment="1" applyProtection="1">
      <alignment vertical="center" wrapText="1"/>
      <protection locked="0"/>
    </xf>
    <xf numFmtId="164" fontId="7" fillId="0" borderId="26" xfId="73" applyNumberFormat="1" applyFont="1" applyFill="1" applyBorder="1" applyAlignment="1" applyProtection="1">
      <alignment vertical="center" wrapText="1"/>
      <protection locked="0"/>
    </xf>
    <xf numFmtId="164" fontId="7" fillId="33" borderId="35" xfId="73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73" applyFont="1" applyFill="1">
      <alignment/>
      <protection/>
    </xf>
    <xf numFmtId="0" fontId="16" fillId="0" borderId="0" xfId="73" applyFont="1" applyFill="1">
      <alignment/>
      <protection/>
    </xf>
    <xf numFmtId="3" fontId="13" fillId="0" borderId="17" xfId="73" applyNumberFormat="1" applyFont="1" applyFill="1" applyBorder="1" applyAlignment="1" applyProtection="1">
      <alignment horizontal="right" vertical="center" wrapText="1"/>
      <protection/>
    </xf>
    <xf numFmtId="3" fontId="7" fillId="0" borderId="11" xfId="73" applyNumberFormat="1" applyFont="1" applyFill="1" applyBorder="1" applyAlignment="1" applyProtection="1">
      <alignment horizontal="right" vertical="center" wrapText="1"/>
      <protection/>
    </xf>
    <xf numFmtId="3" fontId="7" fillId="0" borderId="23" xfId="73" applyNumberFormat="1" applyFont="1" applyFill="1" applyBorder="1" applyAlignment="1" applyProtection="1">
      <alignment horizontal="right" vertical="center" wrapText="1"/>
      <protection/>
    </xf>
    <xf numFmtId="0" fontId="7" fillId="0" borderId="21" xfId="73" applyFont="1" applyFill="1" applyBorder="1" applyAlignment="1" applyProtection="1">
      <alignment horizontal="left" indent="5"/>
      <protection/>
    </xf>
    <xf numFmtId="3" fontId="7" fillId="0" borderId="26" xfId="73" applyNumberFormat="1" applyFont="1" applyFill="1" applyBorder="1" applyAlignment="1" applyProtection="1">
      <alignment horizontal="right" vertical="center" wrapText="1"/>
      <protection/>
    </xf>
    <xf numFmtId="0" fontId="7" fillId="0" borderId="28" xfId="73" applyFont="1" applyFill="1" applyBorder="1" applyAlignment="1" applyProtection="1">
      <alignment horizontal="left" vertical="center" wrapText="1" indent="1"/>
      <protection/>
    </xf>
    <xf numFmtId="3" fontId="7" fillId="0" borderId="29" xfId="73" applyNumberFormat="1" applyFont="1" applyFill="1" applyBorder="1" applyAlignment="1" applyProtection="1">
      <alignment horizontal="right" vertical="center" wrapText="1"/>
      <protection/>
    </xf>
    <xf numFmtId="0" fontId="7" fillId="0" borderId="12" xfId="73" applyFont="1" applyFill="1" applyBorder="1" applyAlignment="1" applyProtection="1">
      <alignment horizontal="left" indent="5"/>
      <protection/>
    </xf>
    <xf numFmtId="3" fontId="7" fillId="0" borderId="35" xfId="73" applyNumberFormat="1" applyFont="1" applyFill="1" applyBorder="1" applyAlignment="1" applyProtection="1">
      <alignment horizontal="right" vertical="center" wrapText="1"/>
      <protection/>
    </xf>
    <xf numFmtId="164" fontId="4" fillId="0" borderId="0" xfId="0" applyNumberFormat="1" applyFont="1" applyFill="1" applyAlignment="1" applyProtection="1">
      <alignment vertical="center" wrapText="1"/>
      <protection locked="0"/>
    </xf>
    <xf numFmtId="164" fontId="5" fillId="0" borderId="32" xfId="0" applyNumberFormat="1" applyFont="1" applyFill="1" applyBorder="1" applyAlignment="1" applyProtection="1">
      <alignment vertical="center" wrapText="1"/>
      <protection locked="0"/>
    </xf>
    <xf numFmtId="164" fontId="5" fillId="0" borderId="35" xfId="0" applyNumberFormat="1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 quotePrefix="1">
      <alignment horizontal="right" vertical="center"/>
      <protection/>
    </xf>
    <xf numFmtId="0" fontId="4" fillId="0" borderId="21" xfId="0" applyFont="1" applyFill="1" applyBorder="1" applyAlignment="1" applyProtection="1">
      <alignment horizontal="left" vertical="center" wrapText="1" inden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73" applyFont="1" applyFill="1" applyBorder="1" applyAlignment="1" applyProtection="1">
      <alignment horizontal="left" vertical="center" wrapText="1" indent="1"/>
      <protection/>
    </xf>
    <xf numFmtId="0" fontId="9" fillId="0" borderId="10" xfId="73" applyFont="1" applyFill="1" applyBorder="1" applyAlignment="1" applyProtection="1">
      <alignment horizontal="left" vertical="center" wrapText="1" indent="1"/>
      <protection/>
    </xf>
    <xf numFmtId="0" fontId="4" fillId="0" borderId="21" xfId="73" applyFont="1" applyFill="1" applyBorder="1" applyAlignment="1" applyProtection="1">
      <alignment horizontal="left" vertical="center" wrapText="1" indent="2"/>
      <protection/>
    </xf>
    <xf numFmtId="0" fontId="9" fillId="0" borderId="21" xfId="73" applyFont="1" applyFill="1" applyBorder="1" applyAlignment="1" applyProtection="1">
      <alignment horizontal="left" vertical="center" wrapText="1" indent="1"/>
      <protection/>
    </xf>
    <xf numFmtId="0" fontId="4" fillId="0" borderId="12" xfId="73" applyFont="1" applyFill="1" applyBorder="1" applyAlignment="1" applyProtection="1">
      <alignment horizontal="left" vertical="center" wrapText="1" indent="2"/>
      <protection/>
    </xf>
    <xf numFmtId="0" fontId="4" fillId="0" borderId="0" xfId="73" applyFont="1" applyFill="1" applyAlignment="1" applyProtection="1">
      <alignment horizontal="left" indent="1"/>
      <protection/>
    </xf>
    <xf numFmtId="0" fontId="5" fillId="0" borderId="36" xfId="0" applyFont="1" applyBorder="1" applyAlignment="1" applyProtection="1">
      <alignment horizontal="left" wrapText="1" inden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4" fillId="0" borderId="42" xfId="73" applyNumberFormat="1" applyFont="1" applyFill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4" fillId="0" borderId="28" xfId="73" applyNumberFormat="1" applyFont="1" applyFill="1" applyBorder="1" applyAlignment="1" applyProtection="1">
      <alignment horizontal="left" vertical="center" wrapText="1" indent="1"/>
      <protection/>
    </xf>
    <xf numFmtId="0" fontId="4" fillId="0" borderId="21" xfId="73" applyFont="1" applyFill="1" applyBorder="1" applyAlignment="1" applyProtection="1">
      <alignment horizontal="left" indent="6"/>
      <protection/>
    </xf>
    <xf numFmtId="0" fontId="4" fillId="0" borderId="21" xfId="73" applyFont="1" applyFill="1" applyBorder="1" applyAlignment="1" applyProtection="1">
      <alignment horizontal="left" vertical="center" wrapText="1" indent="6"/>
      <protection/>
    </xf>
    <xf numFmtId="0" fontId="4" fillId="0" borderId="28" xfId="73" applyFont="1" applyFill="1" applyBorder="1" applyAlignment="1" applyProtection="1">
      <alignment horizontal="left" vertical="center" wrapText="1" indent="6"/>
      <protection/>
    </xf>
    <xf numFmtId="16" fontId="4" fillId="0" borderId="0" xfId="0" applyNumberFormat="1" applyFont="1" applyFill="1" applyAlignment="1">
      <alignment vertical="center" wrapText="1"/>
    </xf>
    <xf numFmtId="0" fontId="4" fillId="0" borderId="28" xfId="73" applyFont="1" applyFill="1" applyBorder="1" applyAlignment="1" applyProtection="1">
      <alignment horizontal="left" indent="6"/>
      <protection/>
    </xf>
    <xf numFmtId="49" fontId="4" fillId="0" borderId="16" xfId="73" applyNumberFormat="1" applyFont="1" applyFill="1" applyBorder="1" applyAlignment="1" applyProtection="1">
      <alignment horizontal="left" vertical="center" wrapText="1" indent="1"/>
      <protection/>
    </xf>
    <xf numFmtId="0" fontId="8" fillId="0" borderId="16" xfId="73" applyFont="1" applyFill="1" applyBorder="1" applyAlignment="1" applyProtection="1">
      <alignment horizontal="left" vertical="center" wrapText="1" indent="1"/>
      <protection/>
    </xf>
    <xf numFmtId="164" fontId="8" fillId="0" borderId="17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 quotePrefix="1">
      <alignment horizontal="right" vertical="center"/>
      <protection locked="0"/>
    </xf>
    <xf numFmtId="0" fontId="4" fillId="0" borderId="21" xfId="73" applyFont="1" applyFill="1" applyBorder="1" applyAlignment="1" applyProtection="1">
      <alignment horizontal="left" wrapText="1" indent="6"/>
      <protection/>
    </xf>
    <xf numFmtId="164" fontId="17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48" xfId="0" applyNumberFormat="1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left" vertical="center" wrapText="1" indent="1"/>
    </xf>
    <xf numFmtId="164" fontId="4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30" xfId="0" applyNumberFormat="1" applyFont="1" applyFill="1" applyBorder="1" applyAlignment="1" applyProtection="1">
      <alignment vertical="center" wrapText="1"/>
      <protection locked="0"/>
    </xf>
    <xf numFmtId="164" fontId="4" fillId="0" borderId="50" xfId="0" applyNumberFormat="1" applyFont="1" applyFill="1" applyBorder="1" applyAlignment="1">
      <alignment horizontal="left" vertical="center" wrapText="1" indent="1"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1" xfId="0" applyNumberFormat="1" applyFont="1" applyFill="1" applyBorder="1" applyAlignment="1" applyProtection="1">
      <alignment vertical="center" wrapText="1"/>
      <protection locked="0"/>
    </xf>
    <xf numFmtId="164" fontId="4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51" xfId="0" applyNumberFormat="1" applyFont="1" applyFill="1" applyBorder="1" applyAlignment="1" applyProtection="1">
      <alignment vertical="center" wrapText="1"/>
      <protection locked="0"/>
    </xf>
    <xf numFmtId="164" fontId="5" fillId="0" borderId="48" xfId="0" applyNumberFormat="1" applyFont="1" applyFill="1" applyBorder="1" applyAlignment="1">
      <alignment horizontal="left" vertical="center" wrapText="1" indent="1"/>
    </xf>
    <xf numFmtId="164" fontId="5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6" xfId="0" applyNumberFormat="1" applyFont="1" applyFill="1" applyBorder="1" applyAlignment="1" applyProtection="1">
      <alignment vertical="center" wrapText="1"/>
      <protection/>
    </xf>
    <xf numFmtId="164" fontId="5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52" xfId="0" applyNumberFormat="1" applyFont="1" applyFill="1" applyBorder="1" applyAlignment="1">
      <alignment horizontal="left" vertical="center" wrapText="1" indent="1"/>
    </xf>
    <xf numFmtId="164" fontId="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50" xfId="0" applyNumberFormat="1" applyFont="1" applyFill="1" applyBorder="1" applyAlignment="1">
      <alignment horizontal="left" vertical="center" wrapText="1" indent="1"/>
    </xf>
    <xf numFmtId="164" fontId="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52" xfId="0" applyNumberFormat="1" applyFont="1" applyFill="1" applyBorder="1" applyAlignment="1">
      <alignment horizontal="left" vertical="center" wrapText="1" indent="1"/>
    </xf>
    <xf numFmtId="164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5" xfId="0" applyNumberFormat="1" applyFont="1" applyFill="1" applyBorder="1" applyAlignment="1">
      <alignment horizontal="left" vertical="center" wrapText="1" indent="1"/>
    </xf>
    <xf numFmtId="164" fontId="5" fillId="0" borderId="16" xfId="0" applyNumberFormat="1" applyFont="1" applyFill="1" applyBorder="1" applyAlignment="1" applyProtection="1">
      <alignment horizontal="right" vertical="center" wrapText="1"/>
      <protection/>
    </xf>
    <xf numFmtId="164" fontId="5" fillId="0" borderId="17" xfId="0" applyNumberFormat="1" applyFont="1" applyFill="1" applyBorder="1" applyAlignment="1" applyProtection="1">
      <alignment horizontal="right" vertical="center" wrapText="1"/>
      <protection/>
    </xf>
    <xf numFmtId="164" fontId="5" fillId="0" borderId="49" xfId="0" applyNumberFormat="1" applyFont="1" applyFill="1" applyBorder="1" applyAlignment="1">
      <alignment horizontal="left" vertical="center" wrapText="1" indent="1"/>
    </xf>
    <xf numFmtId="164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6" xfId="0" applyNumberFormat="1" applyFont="1" applyFill="1" applyBorder="1" applyAlignment="1">
      <alignment vertical="center" wrapText="1"/>
    </xf>
    <xf numFmtId="164" fontId="5" fillId="0" borderId="44" xfId="0" applyNumberFormat="1" applyFont="1" applyFill="1" applyBorder="1" applyAlignment="1">
      <alignment horizontal="left" vertical="center" wrapText="1" indent="1"/>
    </xf>
    <xf numFmtId="164" fontId="5" fillId="0" borderId="34" xfId="0" applyNumberFormat="1" applyFont="1" applyFill="1" applyBorder="1" applyAlignment="1" applyProtection="1">
      <alignment horizontal="right" vertical="center" wrapText="1"/>
      <protection/>
    </xf>
    <xf numFmtId="164" fontId="9" fillId="0" borderId="0" xfId="0" applyNumberFormat="1" applyFont="1" applyFill="1" applyAlignment="1">
      <alignment textRotation="180" wrapText="1"/>
    </xf>
    <xf numFmtId="164" fontId="9" fillId="0" borderId="0" xfId="0" applyNumberFormat="1" applyFont="1" applyFill="1" applyAlignment="1">
      <alignment horizontal="right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20" xfId="0" applyFont="1" applyBorder="1" applyAlignment="1" applyProtection="1">
      <alignment horizontal="right" vertical="center" indent="1"/>
      <protection/>
    </xf>
    <xf numFmtId="0" fontId="4" fillId="0" borderId="10" xfId="0" applyFont="1" applyBorder="1" applyAlignment="1" applyProtection="1">
      <alignment horizontal="left" vertical="center" indent="1"/>
      <protection locked="0"/>
    </xf>
    <xf numFmtId="3" fontId="4" fillId="0" borderId="11" xfId="0" applyNumberFormat="1" applyFont="1" applyBorder="1" applyAlignment="1" applyProtection="1">
      <alignment horizontal="right" vertical="center" indent="1"/>
      <protection locked="0"/>
    </xf>
    <xf numFmtId="0" fontId="4" fillId="0" borderId="22" xfId="0" applyFont="1" applyBorder="1" applyAlignment="1" applyProtection="1">
      <alignment horizontal="right" vertical="center" indent="1"/>
      <protection/>
    </xf>
    <xf numFmtId="0" fontId="4" fillId="0" borderId="21" xfId="0" applyFont="1" applyBorder="1" applyAlignment="1" applyProtection="1">
      <alignment horizontal="left" vertical="center" indent="1"/>
      <protection locked="0"/>
    </xf>
    <xf numFmtId="3" fontId="4" fillId="0" borderId="23" xfId="0" applyNumberFormat="1" applyFont="1" applyBorder="1" applyAlignment="1" applyProtection="1">
      <alignment horizontal="right" vertical="center" indent="1"/>
      <protection locked="0"/>
    </xf>
    <xf numFmtId="164" fontId="4" fillId="34" borderId="48" xfId="0" applyNumberFormat="1" applyFont="1" applyFill="1" applyBorder="1" applyAlignment="1" applyProtection="1">
      <alignment horizontal="left" vertical="center" wrapText="1" indent="2"/>
      <protection/>
    </xf>
    <xf numFmtId="3" fontId="5" fillId="0" borderId="17" xfId="0" applyNumberFormat="1" applyFont="1" applyFill="1" applyBorder="1" applyAlignment="1" applyProtection="1">
      <alignment horizontal="right" vertical="center" indent="1"/>
      <protection/>
    </xf>
    <xf numFmtId="164" fontId="6" fillId="0" borderId="11" xfId="73" applyNumberFormat="1" applyFont="1" applyFill="1" applyBorder="1" applyAlignment="1" applyProtection="1">
      <alignment horizontal="right" vertical="center" wrapText="1"/>
      <protection/>
    </xf>
    <xf numFmtId="0" fontId="8" fillId="0" borderId="36" xfId="0" applyFont="1" applyBorder="1" applyAlignment="1" applyProtection="1">
      <alignment horizontal="left" wrapText="1" indent="1"/>
      <protection/>
    </xf>
    <xf numFmtId="164" fontId="8" fillId="0" borderId="31" xfId="0" applyNumberFormat="1" applyFont="1" applyFill="1" applyBorder="1" applyAlignment="1" applyProtection="1">
      <alignment vertical="center" wrapText="1"/>
      <protection/>
    </xf>
    <xf numFmtId="168" fontId="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67" applyAlignment="1">
      <alignment vertical="center"/>
      <protection/>
    </xf>
    <xf numFmtId="0" fontId="19" fillId="0" borderId="0" xfId="67" applyFont="1" applyAlignment="1">
      <alignment horizontal="right" vertical="center"/>
      <protection/>
    </xf>
    <xf numFmtId="3" fontId="19" fillId="0" borderId="0" xfId="67" applyNumberFormat="1" applyAlignment="1">
      <alignment vertical="center"/>
      <protection/>
    </xf>
    <xf numFmtId="3" fontId="20" fillId="0" borderId="0" xfId="67" applyNumberFormat="1" applyFont="1" applyAlignment="1">
      <alignment vertical="center"/>
      <protection/>
    </xf>
    <xf numFmtId="0" fontId="20" fillId="0" borderId="0" xfId="67" applyFont="1" applyAlignment="1">
      <alignment vertical="center"/>
      <protection/>
    </xf>
    <xf numFmtId="0" fontId="20" fillId="0" borderId="0" xfId="72" applyFont="1" applyBorder="1" applyAlignment="1" quotePrefix="1">
      <alignment vertical="center"/>
      <protection/>
    </xf>
    <xf numFmtId="166" fontId="13" fillId="35" borderId="17" xfId="67" applyNumberFormat="1" applyFont="1" applyFill="1" applyBorder="1" applyAlignment="1">
      <alignment vertical="center"/>
      <protection/>
    </xf>
    <xf numFmtId="0" fontId="13" fillId="35" borderId="16" xfId="67" applyFont="1" applyFill="1" applyBorder="1" applyAlignment="1">
      <alignment vertical="center"/>
      <protection/>
    </xf>
    <xf numFmtId="0" fontId="13" fillId="35" borderId="36" xfId="67" applyFont="1" applyFill="1" applyBorder="1" applyAlignment="1">
      <alignment vertical="center"/>
      <protection/>
    </xf>
    <xf numFmtId="0" fontId="19" fillId="0" borderId="53" xfId="67" applyFont="1" applyBorder="1" applyAlignment="1">
      <alignment horizontal="right" vertical="center"/>
      <protection/>
    </xf>
    <xf numFmtId="0" fontId="19" fillId="0" borderId="0" xfId="67" applyBorder="1" applyAlignment="1">
      <alignment vertical="center"/>
      <protection/>
    </xf>
    <xf numFmtId="0" fontId="19" fillId="0" borderId="49" xfId="67" applyFont="1" applyBorder="1" applyAlignment="1">
      <alignment horizontal="right" vertical="center"/>
      <protection/>
    </xf>
    <xf numFmtId="0" fontId="7" fillId="35" borderId="36" xfId="67" applyFont="1" applyFill="1" applyBorder="1" applyAlignment="1">
      <alignment vertical="center"/>
      <protection/>
    </xf>
    <xf numFmtId="0" fontId="19" fillId="0" borderId="50" xfId="67" applyFont="1" applyBorder="1" applyAlignment="1">
      <alignment horizontal="right" vertical="center"/>
      <protection/>
    </xf>
    <xf numFmtId="166" fontId="13" fillId="35" borderId="35" xfId="67" applyNumberFormat="1" applyFont="1" applyFill="1" applyBorder="1" applyAlignment="1">
      <alignment vertical="center"/>
      <protection/>
    </xf>
    <xf numFmtId="0" fontId="13" fillId="35" borderId="54" xfId="67" applyFont="1" applyFill="1" applyBorder="1" applyAlignment="1">
      <alignment vertical="center"/>
      <protection/>
    </xf>
    <xf numFmtId="0" fontId="7" fillId="35" borderId="55" xfId="67" applyFont="1" applyFill="1" applyBorder="1" applyAlignment="1">
      <alignment vertical="center"/>
      <protection/>
    </xf>
    <xf numFmtId="166" fontId="19" fillId="0" borderId="29" xfId="43" applyNumberFormat="1" applyFont="1" applyBorder="1" applyAlignment="1">
      <alignment vertical="center"/>
    </xf>
    <xf numFmtId="0" fontId="19" fillId="0" borderId="56" xfId="67" applyFont="1" applyBorder="1" applyAlignment="1">
      <alignment vertical="center" wrapText="1"/>
      <protection/>
    </xf>
    <xf numFmtId="0" fontId="19" fillId="0" borderId="47" xfId="67" applyFont="1" applyBorder="1" applyAlignment="1" quotePrefix="1">
      <alignment horizontal="center" vertical="center"/>
      <protection/>
    </xf>
    <xf numFmtId="166" fontId="19" fillId="0" borderId="23" xfId="43" applyNumberFormat="1" applyFont="1" applyBorder="1" applyAlignment="1">
      <alignment vertical="center"/>
    </xf>
    <xf numFmtId="0" fontId="19" fillId="0" borderId="51" xfId="67" applyFont="1" applyBorder="1" applyAlignment="1">
      <alignment vertical="center" wrapText="1"/>
      <protection/>
    </xf>
    <xf numFmtId="0" fontId="22" fillId="0" borderId="0" xfId="67" applyFont="1" applyAlignment="1">
      <alignment vertical="center"/>
      <protection/>
    </xf>
    <xf numFmtId="166" fontId="22" fillId="0" borderId="23" xfId="67" applyNumberFormat="1" applyFont="1" applyBorder="1" applyAlignment="1">
      <alignment vertical="center"/>
      <protection/>
    </xf>
    <xf numFmtId="0" fontId="19" fillId="0" borderId="51" xfId="67" applyFont="1" applyBorder="1" applyAlignment="1">
      <alignment vertical="center"/>
      <protection/>
    </xf>
    <xf numFmtId="166" fontId="22" fillId="0" borderId="39" xfId="67" applyNumberFormat="1" applyFont="1" applyBorder="1" applyAlignment="1">
      <alignment vertical="center"/>
      <protection/>
    </xf>
    <xf numFmtId="0" fontId="22" fillId="0" borderId="57" xfId="67" applyFont="1" applyBorder="1" applyAlignment="1">
      <alignment horizontal="left" vertical="center"/>
      <protection/>
    </xf>
    <xf numFmtId="0" fontId="19" fillId="0" borderId="58" xfId="67" applyFont="1" applyBorder="1" applyAlignment="1">
      <alignment vertical="center"/>
      <protection/>
    </xf>
    <xf numFmtId="0" fontId="19" fillId="0" borderId="52" xfId="67" applyFont="1" applyBorder="1" applyAlignment="1">
      <alignment vertical="center"/>
      <protection/>
    </xf>
    <xf numFmtId="0" fontId="22" fillId="0" borderId="17" xfId="67" applyFont="1" applyBorder="1" applyAlignment="1">
      <alignment horizontal="center"/>
      <protection/>
    </xf>
    <xf numFmtId="0" fontId="19" fillId="0" borderId="59" xfId="67" applyFont="1" applyBorder="1" applyAlignment="1">
      <alignment vertical="center"/>
      <protection/>
    </xf>
    <xf numFmtId="0" fontId="23" fillId="0" borderId="0" xfId="67" applyFont="1" applyAlignment="1">
      <alignment horizontal="center"/>
      <protection/>
    </xf>
    <xf numFmtId="0" fontId="19" fillId="0" borderId="0" xfId="67">
      <alignment/>
      <protection/>
    </xf>
    <xf numFmtId="0" fontId="19" fillId="0" borderId="0" xfId="67" applyAlignment="1">
      <alignment horizontal="right"/>
      <protection/>
    </xf>
    <xf numFmtId="3" fontId="5" fillId="35" borderId="21" xfId="67" applyNumberFormat="1" applyFont="1" applyFill="1" applyBorder="1" applyAlignment="1">
      <alignment horizontal="center"/>
      <protection/>
    </xf>
    <xf numFmtId="0" fontId="19" fillId="36" borderId="47" xfId="67" applyFill="1" applyBorder="1">
      <alignment/>
      <protection/>
    </xf>
    <xf numFmtId="0" fontId="19" fillId="36" borderId="60" xfId="67" applyFill="1" applyBorder="1">
      <alignment/>
      <protection/>
    </xf>
    <xf numFmtId="0" fontId="5" fillId="36" borderId="51" xfId="67" applyFont="1" applyFill="1" applyBorder="1">
      <alignment/>
      <protection/>
    </xf>
    <xf numFmtId="0" fontId="19" fillId="0" borderId="21" xfId="67" applyBorder="1" applyAlignment="1">
      <alignment horizontal="right" wrapText="1"/>
      <protection/>
    </xf>
    <xf numFmtId="0" fontId="19" fillId="36" borderId="51" xfId="67" applyFill="1" applyBorder="1">
      <alignment/>
      <protection/>
    </xf>
    <xf numFmtId="3" fontId="5" fillId="35" borderId="21" xfId="67" applyNumberFormat="1" applyFont="1" applyFill="1" applyBorder="1">
      <alignment/>
      <protection/>
    </xf>
    <xf numFmtId="3" fontId="19" fillId="0" borderId="21" xfId="67" applyNumberFormat="1" applyBorder="1">
      <alignment/>
      <protection/>
    </xf>
    <xf numFmtId="3" fontId="22" fillId="35" borderId="21" xfId="67" applyNumberFormat="1" applyFont="1" applyFill="1" applyBorder="1">
      <alignment/>
      <protection/>
    </xf>
    <xf numFmtId="3" fontId="22" fillId="35" borderId="21" xfId="67" applyNumberFormat="1" applyFont="1" applyFill="1" applyBorder="1" applyAlignment="1">
      <alignment horizontal="right" vertical="center" wrapText="1"/>
      <protection/>
    </xf>
    <xf numFmtId="0" fontId="19" fillId="0" borderId="0" xfId="67" applyAlignment="1">
      <alignment wrapText="1"/>
      <protection/>
    </xf>
    <xf numFmtId="0" fontId="19" fillId="36" borderId="61" xfId="67" applyFill="1" applyBorder="1" applyAlignment="1">
      <alignment wrapText="1"/>
      <protection/>
    </xf>
    <xf numFmtId="0" fontId="19" fillId="36" borderId="57" xfId="67" applyFill="1" applyBorder="1" applyAlignment="1">
      <alignment wrapText="1"/>
      <protection/>
    </xf>
    <xf numFmtId="0" fontId="19" fillId="36" borderId="62" xfId="67" applyFill="1" applyBorder="1" applyAlignment="1">
      <alignment wrapText="1"/>
      <protection/>
    </xf>
    <xf numFmtId="0" fontId="19" fillId="36" borderId="63" xfId="67" applyFill="1" applyBorder="1">
      <alignment/>
      <protection/>
    </xf>
    <xf numFmtId="0" fontId="19" fillId="36" borderId="19" xfId="67" applyFill="1" applyBorder="1">
      <alignment/>
      <protection/>
    </xf>
    <xf numFmtId="0" fontId="19" fillId="36" borderId="56" xfId="67" applyFill="1" applyBorder="1">
      <alignment/>
      <protection/>
    </xf>
    <xf numFmtId="0" fontId="22" fillId="0" borderId="21" xfId="67" applyFont="1" applyBorder="1" applyAlignment="1">
      <alignment horizontal="center"/>
      <protection/>
    </xf>
    <xf numFmtId="3" fontId="19" fillId="37" borderId="21" xfId="67" applyNumberFormat="1" applyFill="1" applyBorder="1">
      <alignment/>
      <protection/>
    </xf>
    <xf numFmtId="0" fontId="19" fillId="0" borderId="30" xfId="67" applyBorder="1" applyAlignment="1">
      <alignment/>
      <protection/>
    </xf>
    <xf numFmtId="0" fontId="19" fillId="0" borderId="24" xfId="67" applyBorder="1" applyAlignment="1">
      <alignment/>
      <protection/>
    </xf>
    <xf numFmtId="0" fontId="19" fillId="0" borderId="28" xfId="67" applyBorder="1" applyAlignment="1">
      <alignment/>
      <protection/>
    </xf>
    <xf numFmtId="0" fontId="13" fillId="38" borderId="15" xfId="73" applyFont="1" applyFill="1" applyBorder="1" applyAlignment="1" applyProtection="1">
      <alignment horizontal="center" vertical="center" wrapText="1"/>
      <protection/>
    </xf>
    <xf numFmtId="0" fontId="13" fillId="38" borderId="16" xfId="73" applyFont="1" applyFill="1" applyBorder="1" applyAlignment="1" applyProtection="1">
      <alignment horizontal="center" vertical="center" wrapText="1"/>
      <protection/>
    </xf>
    <xf numFmtId="0" fontId="13" fillId="38" borderId="17" xfId="73" applyFont="1" applyFill="1" applyBorder="1" applyAlignment="1" applyProtection="1">
      <alignment horizontal="center" vertical="center" wrapText="1"/>
      <protection/>
    </xf>
    <xf numFmtId="164" fontId="5" fillId="38" borderId="15" xfId="0" applyNumberFormat="1" applyFont="1" applyFill="1" applyBorder="1" applyAlignment="1">
      <alignment horizontal="center" vertical="center" wrapText="1"/>
    </xf>
    <xf numFmtId="0" fontId="19" fillId="0" borderId="0" xfId="67" applyAlignment="1">
      <alignment/>
      <protection/>
    </xf>
    <xf numFmtId="3" fontId="19" fillId="0" borderId="21" xfId="67" applyNumberFormat="1" applyFill="1" applyBorder="1">
      <alignment/>
      <protection/>
    </xf>
    <xf numFmtId="3" fontId="5" fillId="35" borderId="0" xfId="67" applyNumberFormat="1" applyFont="1" applyFill="1" applyBorder="1" applyAlignment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38" borderId="41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 indent="1"/>
      <protection locked="0"/>
    </xf>
    <xf numFmtId="0" fontId="19" fillId="0" borderId="0" xfId="0" applyFont="1" applyAlignment="1" applyProtection="1">
      <alignment horizontal="right" vertical="top"/>
      <protection locked="0"/>
    </xf>
    <xf numFmtId="164" fontId="6" fillId="0" borderId="23" xfId="73" applyNumberFormat="1" applyFont="1" applyFill="1" applyBorder="1" applyAlignment="1" applyProtection="1">
      <alignment horizontal="right" vertical="center" wrapText="1"/>
      <protection/>
    </xf>
    <xf numFmtId="164" fontId="6" fillId="0" borderId="39" xfId="73" applyNumberFormat="1" applyFont="1" applyFill="1" applyBorder="1" applyAlignment="1" applyProtection="1">
      <alignment horizontal="right" vertical="center" wrapText="1"/>
      <protection/>
    </xf>
    <xf numFmtId="0" fontId="19" fillId="0" borderId="0" xfId="71">
      <alignment/>
      <protection/>
    </xf>
    <xf numFmtId="0" fontId="19" fillId="0" borderId="57" xfId="71" applyBorder="1">
      <alignment/>
      <protection/>
    </xf>
    <xf numFmtId="0" fontId="4" fillId="0" borderId="60" xfId="71" applyFont="1" applyBorder="1" applyAlignment="1" quotePrefix="1">
      <alignment vertical="center"/>
      <protection/>
    </xf>
    <xf numFmtId="0" fontId="4" fillId="0" borderId="60" xfId="71" applyFont="1" applyBorder="1" applyAlignment="1">
      <alignment horizontal="justify" vertical="center" wrapText="1"/>
      <protection/>
    </xf>
    <xf numFmtId="0" fontId="4" fillId="0" borderId="60" xfId="71" applyFont="1" applyFill="1" applyBorder="1" applyAlignment="1">
      <alignment horizontal="justify" vertical="center" wrapText="1"/>
      <protection/>
    </xf>
    <xf numFmtId="164" fontId="6" fillId="0" borderId="23" xfId="73" applyNumberFormat="1" applyFont="1" applyFill="1" applyBorder="1" applyAlignment="1" applyProtection="1">
      <alignment vertical="center" wrapText="1"/>
      <protection/>
    </xf>
    <xf numFmtId="0" fontId="19" fillId="0" borderId="60" xfId="67" applyFont="1" applyBorder="1" applyAlignment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64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13" fillId="0" borderId="0" xfId="73" applyFont="1" applyFill="1" applyAlignment="1">
      <alignment horizontal="center"/>
      <protection/>
    </xf>
    <xf numFmtId="0" fontId="13" fillId="0" borderId="0" xfId="73" applyFont="1" applyFill="1" applyAlignment="1">
      <alignment horizontal="center" wrapText="1"/>
      <protection/>
    </xf>
    <xf numFmtId="0" fontId="16" fillId="0" borderId="0" xfId="73" applyFont="1" applyFill="1" applyBorder="1" applyAlignment="1" applyProtection="1">
      <alignment horizontal="left" vertical="center" wrapText="1"/>
      <protection/>
    </xf>
    <xf numFmtId="164" fontId="5" fillId="38" borderId="37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 applyProtection="1">
      <alignment horizontal="right"/>
      <protection/>
    </xf>
    <xf numFmtId="164" fontId="4" fillId="0" borderId="65" xfId="0" applyNumberFormat="1" applyFont="1" applyFill="1" applyBorder="1" applyAlignment="1" applyProtection="1">
      <alignment vertical="center" wrapText="1"/>
      <protection locked="0"/>
    </xf>
    <xf numFmtId="164" fontId="4" fillId="0" borderId="66" xfId="0" applyNumberFormat="1" applyFont="1" applyFill="1" applyBorder="1" applyAlignment="1" applyProtection="1">
      <alignment vertical="center" wrapText="1"/>
      <protection locked="0"/>
    </xf>
    <xf numFmtId="164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31" xfId="0" applyNumberFormat="1" applyFont="1" applyFill="1" applyBorder="1" applyAlignment="1" applyProtection="1">
      <alignment vertical="center" wrapText="1"/>
      <protection/>
    </xf>
    <xf numFmtId="164" fontId="5" fillId="0" borderId="31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 applyProtection="1">
      <alignment horizontal="right"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4" fillId="0" borderId="16" xfId="0" applyNumberFormat="1" applyFont="1" applyFill="1" applyBorder="1" applyAlignment="1" applyProtection="1">
      <alignment vertical="center" wrapText="1"/>
      <protection/>
    </xf>
    <xf numFmtId="0" fontId="19" fillId="0" borderId="19" xfId="67" applyBorder="1" applyAlignment="1">
      <alignment horizontal="right" wrapText="1"/>
      <protection/>
    </xf>
    <xf numFmtId="3" fontId="5" fillId="35" borderId="19" xfId="67" applyNumberFormat="1" applyFont="1" applyFill="1" applyBorder="1" applyAlignment="1">
      <alignment horizontal="center"/>
      <protection/>
    </xf>
    <xf numFmtId="0" fontId="19" fillId="0" borderId="0" xfId="67" applyBorder="1" applyAlignment="1">
      <alignment horizontal="right" wrapText="1"/>
      <protection/>
    </xf>
    <xf numFmtId="0" fontId="5" fillId="36" borderId="0" xfId="67" applyFont="1" applyFill="1" applyBorder="1">
      <alignment/>
      <protection/>
    </xf>
    <xf numFmtId="0" fontId="19" fillId="36" borderId="0" xfId="67" applyFill="1" applyBorder="1">
      <alignment/>
      <protection/>
    </xf>
    <xf numFmtId="164" fontId="9" fillId="0" borderId="23" xfId="0" applyNumberFormat="1" applyFont="1" applyFill="1" applyBorder="1" applyAlignment="1" applyProtection="1">
      <alignment vertical="center" wrapText="1"/>
      <protection/>
    </xf>
    <xf numFmtId="164" fontId="9" fillId="0" borderId="11" xfId="0" applyNumberFormat="1" applyFont="1" applyFill="1" applyBorder="1" applyAlignment="1" applyProtection="1">
      <alignment vertical="center" wrapText="1"/>
      <protection/>
    </xf>
    <xf numFmtId="164" fontId="5" fillId="38" borderId="48" xfId="0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Fill="1" applyAlignment="1">
      <alignment horizontal="right" vertical="center"/>
    </xf>
    <xf numFmtId="164" fontId="13" fillId="38" borderId="16" xfId="0" applyNumberFormat="1" applyFont="1" applyFill="1" applyBorder="1" applyAlignment="1">
      <alignment horizontal="center" vertical="center" wrapText="1"/>
    </xf>
    <xf numFmtId="164" fontId="13" fillId="38" borderId="17" xfId="0" applyNumberFormat="1" applyFont="1" applyFill="1" applyBorder="1" applyAlignment="1">
      <alignment horizontal="center" vertical="center" wrapText="1"/>
    </xf>
    <xf numFmtId="0" fontId="19" fillId="0" borderId="60" xfId="67" applyFont="1" applyBorder="1" applyAlignment="1">
      <alignment vertical="center"/>
      <protection/>
    </xf>
    <xf numFmtId="49" fontId="19" fillId="0" borderId="21" xfId="73" applyNumberFormat="1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wrapText="1"/>
      <protection/>
    </xf>
    <xf numFmtId="49" fontId="4" fillId="0" borderId="63" xfId="73" applyNumberFormat="1" applyFont="1" applyFill="1" applyBorder="1" applyAlignment="1" applyProtection="1">
      <alignment horizontal="left" vertical="center" wrapText="1" indent="1"/>
      <protection/>
    </xf>
    <xf numFmtId="0" fontId="4" fillId="0" borderId="63" xfId="0" applyFont="1" applyFill="1" applyBorder="1" applyAlignment="1" applyProtection="1">
      <alignment horizontal="left" vertical="center" wrapText="1" indent="1"/>
      <protection/>
    </xf>
    <xf numFmtId="164" fontId="4" fillId="0" borderId="67" xfId="0" applyNumberFormat="1" applyFont="1" applyFill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wrapText="1"/>
      <protection/>
    </xf>
    <xf numFmtId="49" fontId="5" fillId="0" borderId="36" xfId="73" applyNumberFormat="1" applyFont="1" applyFill="1" applyBorder="1" applyAlignment="1" applyProtection="1">
      <alignment horizontal="left" vertical="center" wrapText="1" indent="1"/>
      <protection/>
    </xf>
    <xf numFmtId="0" fontId="5" fillId="0" borderId="36" xfId="0" applyFont="1" applyFill="1" applyBorder="1" applyAlignment="1" applyProtection="1">
      <alignment horizontal="left" vertical="center" wrapText="1" indent="1"/>
      <protection/>
    </xf>
    <xf numFmtId="164" fontId="5" fillId="0" borderId="3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4" fillId="0" borderId="12" xfId="73" applyFont="1" applyFill="1" applyBorder="1" applyAlignment="1" applyProtection="1">
      <alignment horizontal="left" vertical="center" wrapText="1" indent="1"/>
      <protection/>
    </xf>
    <xf numFmtId="49" fontId="5" fillId="0" borderId="24" xfId="73" applyNumberFormat="1" applyFont="1" applyFill="1" applyBorder="1" applyAlignment="1" applyProtection="1">
      <alignment horizontal="left" vertical="center" wrapText="1" indent="1"/>
      <protection/>
    </xf>
    <xf numFmtId="0" fontId="5" fillId="0" borderId="24" xfId="73" applyFont="1" applyFill="1" applyBorder="1" applyAlignment="1" applyProtection="1">
      <alignment horizontal="left" vertical="center" wrapText="1" indent="1"/>
      <protection/>
    </xf>
    <xf numFmtId="164" fontId="5" fillId="0" borderId="26" xfId="0" applyNumberFormat="1" applyFont="1" applyFill="1" applyBorder="1" applyAlignment="1" applyProtection="1">
      <alignment vertical="center" wrapText="1"/>
      <protection locked="0"/>
    </xf>
    <xf numFmtId="49" fontId="13" fillId="0" borderId="44" xfId="73" applyNumberFormat="1" applyFont="1" applyFill="1" applyBorder="1" applyAlignment="1" applyProtection="1">
      <alignment horizontal="left" vertical="center" wrapText="1" indent="1"/>
      <protection/>
    </xf>
    <xf numFmtId="0" fontId="13" fillId="0" borderId="34" xfId="73" applyFont="1" applyFill="1" applyBorder="1" applyAlignment="1" applyProtection="1">
      <alignment horizontal="left" vertical="center" wrapText="1" indent="2"/>
      <protection/>
    </xf>
    <xf numFmtId="0" fontId="7" fillId="0" borderId="24" xfId="73" applyFont="1" applyFill="1" applyBorder="1" applyAlignment="1" applyProtection="1">
      <alignment horizontal="left" vertical="center" wrapText="1" indent="2"/>
      <protection/>
    </xf>
    <xf numFmtId="0" fontId="13" fillId="0" borderId="16" xfId="73" applyFont="1" applyFill="1" applyBorder="1" applyAlignment="1" applyProtection="1">
      <alignment horizontal="left" vertical="center" wrapText="1" indent="2"/>
      <protection/>
    </xf>
    <xf numFmtId="164" fontId="13" fillId="33" borderId="45" xfId="73" applyNumberFormat="1" applyFont="1" applyFill="1" applyBorder="1" applyAlignment="1" applyProtection="1">
      <alignment horizontal="right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73" applyFont="1" applyFill="1" applyBorder="1" applyAlignment="1" applyProtection="1">
      <alignment horizontal="left" vertical="center" wrapText="1" indent="1"/>
      <protection/>
    </xf>
    <xf numFmtId="49" fontId="13" fillId="0" borderId="22" xfId="73" applyNumberFormat="1" applyFont="1" applyFill="1" applyBorder="1" applyAlignment="1" applyProtection="1">
      <alignment horizontal="left" vertical="center" wrapText="1" indent="1"/>
      <protection/>
    </xf>
    <xf numFmtId="0" fontId="13" fillId="0" borderId="30" xfId="73" applyFont="1" applyFill="1" applyBorder="1" applyAlignment="1" applyProtection="1">
      <alignment horizontal="left" vertical="center" wrapText="1" indent="2"/>
      <protection/>
    </xf>
    <xf numFmtId="164" fontId="13" fillId="0" borderId="23" xfId="73" applyNumberFormat="1" applyFont="1" applyFill="1" applyBorder="1" applyAlignment="1" applyProtection="1">
      <alignment horizontal="right" vertical="center" wrapText="1"/>
      <protection locked="0"/>
    </xf>
    <xf numFmtId="164" fontId="4" fillId="0" borderId="24" xfId="0" applyNumberFormat="1" applyFont="1" applyFill="1" applyBorder="1" applyAlignment="1" applyProtection="1">
      <alignment vertical="center" wrapText="1"/>
      <protection locked="0"/>
    </xf>
    <xf numFmtId="0" fontId="22" fillId="36" borderId="21" xfId="67" applyFont="1" applyFill="1" applyBorder="1" applyAlignment="1">
      <alignment horizontal="center" vertical="center" wrapText="1"/>
      <protection/>
    </xf>
    <xf numFmtId="0" fontId="22" fillId="36" borderId="47" xfId="67" applyFont="1" applyFill="1" applyBorder="1" applyAlignment="1">
      <alignment horizontal="center" vertical="center" wrapText="1"/>
      <protection/>
    </xf>
    <xf numFmtId="0" fontId="4" fillId="0" borderId="33" xfId="0" applyFont="1" applyBorder="1" applyAlignment="1" applyProtection="1">
      <alignment horizontal="right" vertical="center" indent="1"/>
      <protection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 applyProtection="1">
      <alignment horizontal="left" vertical="center" wrapText="1" indent="1"/>
      <protection locked="0"/>
    </xf>
    <xf numFmtId="3" fontId="4" fillId="0" borderId="35" xfId="0" applyNumberFormat="1" applyFont="1" applyBorder="1" applyAlignment="1" applyProtection="1">
      <alignment horizontal="right" vertical="center" indent="1"/>
      <protection locked="0"/>
    </xf>
    <xf numFmtId="3" fontId="4" fillId="0" borderId="68" xfId="0" applyNumberFormat="1" applyFont="1" applyBorder="1" applyAlignment="1" applyProtection="1">
      <alignment horizontal="right" vertical="center" indent="1"/>
      <protection locked="0"/>
    </xf>
    <xf numFmtId="0" fontId="19" fillId="0" borderId="63" xfId="67" applyFont="1" applyBorder="1" applyAlignment="1" quotePrefix="1">
      <alignment horizontal="center" vertical="center"/>
      <protection/>
    </xf>
    <xf numFmtId="164" fontId="14" fillId="0" borderId="40" xfId="73" applyNumberFormat="1" applyFont="1" applyFill="1" applyBorder="1" applyAlignment="1" applyProtection="1">
      <alignment horizontal="left" vertical="center"/>
      <protection/>
    </xf>
    <xf numFmtId="0" fontId="13" fillId="0" borderId="0" xfId="73" applyFont="1" applyFill="1" applyAlignment="1">
      <alignment horizontal="center" wrapText="1"/>
      <protection/>
    </xf>
    <xf numFmtId="0" fontId="16" fillId="0" borderId="0" xfId="73" applyFont="1" applyFill="1" applyBorder="1" applyAlignment="1" applyProtection="1">
      <alignment horizontal="left" vertical="center" wrapText="1"/>
      <protection/>
    </xf>
    <xf numFmtId="164" fontId="13" fillId="0" borderId="0" xfId="73" applyNumberFormat="1" applyFont="1" applyFill="1" applyBorder="1" applyAlignment="1" applyProtection="1">
      <alignment horizontal="center" vertical="center"/>
      <protection/>
    </xf>
    <xf numFmtId="0" fontId="16" fillId="0" borderId="69" xfId="73" applyFont="1" applyFill="1" applyBorder="1" applyAlignment="1" applyProtection="1">
      <alignment horizontal="left" vertical="center" wrapText="1"/>
      <protection/>
    </xf>
    <xf numFmtId="0" fontId="13" fillId="0" borderId="0" xfId="73" applyFont="1" applyFill="1" applyAlignment="1">
      <alignment horizontal="center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textRotation="180" wrapText="1"/>
    </xf>
    <xf numFmtId="164" fontId="5" fillId="38" borderId="59" xfId="0" applyNumberFormat="1" applyFont="1" applyFill="1" applyBorder="1" applyAlignment="1">
      <alignment horizontal="center" vertical="center" wrapText="1"/>
    </xf>
    <xf numFmtId="164" fontId="5" fillId="38" borderId="58" xfId="0" applyNumberFormat="1" applyFont="1" applyFill="1" applyBorder="1" applyAlignment="1">
      <alignment horizontal="center" vertical="center" wrapText="1"/>
    </xf>
    <xf numFmtId="164" fontId="5" fillId="38" borderId="14" xfId="0" applyNumberFormat="1" applyFont="1" applyFill="1" applyBorder="1" applyAlignment="1">
      <alignment horizontal="center" vertical="center" wrapText="1"/>
    </xf>
    <xf numFmtId="164" fontId="5" fillId="38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 applyProtection="1">
      <alignment horizontal="right"/>
      <protection/>
    </xf>
    <xf numFmtId="0" fontId="5" fillId="0" borderId="14" xfId="0" applyFont="1" applyBorder="1" applyAlignment="1" applyProtection="1">
      <alignment horizontal="left" vertical="center" indent="2"/>
      <protection/>
    </xf>
    <xf numFmtId="0" fontId="5" fillId="0" borderId="36" xfId="0" applyFont="1" applyBorder="1" applyAlignment="1" applyProtection="1">
      <alignment horizontal="left" vertical="center" indent="2"/>
      <protection/>
    </xf>
    <xf numFmtId="164" fontId="5" fillId="38" borderId="70" xfId="0" applyNumberFormat="1" applyFont="1" applyFill="1" applyBorder="1" applyAlignment="1">
      <alignment horizontal="center" vertical="center" wrapText="1"/>
    </xf>
    <xf numFmtId="164" fontId="5" fillId="38" borderId="53" xfId="0" applyNumberFormat="1" applyFont="1" applyFill="1" applyBorder="1" applyAlignment="1">
      <alignment horizontal="center" vertical="center" wrapText="1"/>
    </xf>
    <xf numFmtId="0" fontId="19" fillId="0" borderId="51" xfId="67" applyFill="1" applyBorder="1" applyAlignment="1">
      <alignment horizontal="left" wrapText="1"/>
      <protection/>
    </xf>
    <xf numFmtId="0" fontId="19" fillId="0" borderId="60" xfId="67" applyFill="1" applyBorder="1" applyAlignment="1">
      <alignment horizontal="left" wrapText="1"/>
      <protection/>
    </xf>
    <xf numFmtId="0" fontId="19" fillId="0" borderId="47" xfId="67" applyFill="1" applyBorder="1" applyAlignment="1">
      <alignment horizontal="left" wrapText="1"/>
      <protection/>
    </xf>
    <xf numFmtId="0" fontId="22" fillId="38" borderId="21" xfId="67" applyFont="1" applyFill="1" applyBorder="1" applyAlignment="1">
      <alignment horizontal="center" wrapText="1"/>
      <protection/>
    </xf>
    <xf numFmtId="0" fontId="19" fillId="0" borderId="21" xfId="67" applyFill="1" applyBorder="1" applyAlignment="1">
      <alignment horizontal="left" wrapText="1"/>
      <protection/>
    </xf>
    <xf numFmtId="0" fontId="5" fillId="36" borderId="51" xfId="67" applyFont="1" applyFill="1" applyBorder="1" applyAlignment="1">
      <alignment horizontal="left"/>
      <protection/>
    </xf>
    <xf numFmtId="0" fontId="5" fillId="36" borderId="60" xfId="67" applyFont="1" applyFill="1" applyBorder="1" applyAlignment="1">
      <alignment horizontal="left"/>
      <protection/>
    </xf>
    <xf numFmtId="0" fontId="5" fillId="36" borderId="47" xfId="67" applyFont="1" applyFill="1" applyBorder="1" applyAlignment="1">
      <alignment horizontal="left"/>
      <protection/>
    </xf>
    <xf numFmtId="0" fontId="19" fillId="0" borderId="21" xfId="67" applyBorder="1" applyAlignment="1">
      <alignment horizontal="left" wrapText="1"/>
      <protection/>
    </xf>
    <xf numFmtId="0" fontId="19" fillId="0" borderId="51" xfId="67" applyBorder="1" applyAlignment="1">
      <alignment horizontal="left" wrapText="1"/>
      <protection/>
    </xf>
    <xf numFmtId="0" fontId="19" fillId="0" borderId="60" xfId="67" applyBorder="1" applyAlignment="1">
      <alignment horizontal="left" wrapText="1"/>
      <protection/>
    </xf>
    <xf numFmtId="0" fontId="19" fillId="0" borderId="47" xfId="67" applyBorder="1" applyAlignment="1">
      <alignment horizontal="left" wrapText="1"/>
      <protection/>
    </xf>
    <xf numFmtId="0" fontId="19" fillId="0" borderId="21" xfId="67" applyFont="1" applyBorder="1" applyAlignment="1">
      <alignment horizontal="left" wrapText="1"/>
      <protection/>
    </xf>
    <xf numFmtId="0" fontId="19" fillId="0" borderId="21" xfId="67" applyFont="1" applyFill="1" applyBorder="1" applyAlignment="1">
      <alignment horizontal="left" wrapText="1"/>
      <protection/>
    </xf>
    <xf numFmtId="0" fontId="22" fillId="38" borderId="51" xfId="67" applyFont="1" applyFill="1" applyBorder="1" applyAlignment="1">
      <alignment horizontal="center" wrapText="1"/>
      <protection/>
    </xf>
    <xf numFmtId="0" fontId="22" fillId="38" borderId="60" xfId="67" applyFont="1" applyFill="1" applyBorder="1" applyAlignment="1">
      <alignment horizontal="center" wrapText="1"/>
      <protection/>
    </xf>
    <xf numFmtId="0" fontId="22" fillId="38" borderId="47" xfId="67" applyFont="1" applyFill="1" applyBorder="1" applyAlignment="1">
      <alignment horizontal="center" wrapText="1"/>
      <protection/>
    </xf>
    <xf numFmtId="0" fontId="22" fillId="36" borderId="21" xfId="67" applyFont="1" applyFill="1" applyBorder="1" applyAlignment="1">
      <alignment horizontal="center" vertical="center" wrapText="1"/>
      <protection/>
    </xf>
    <xf numFmtId="0" fontId="22" fillId="36" borderId="21" xfId="67" applyFont="1" applyFill="1" applyBorder="1" applyAlignment="1">
      <alignment horizontal="center" vertical="center"/>
      <protection/>
    </xf>
    <xf numFmtId="0" fontId="19" fillId="0" borderId="21" xfId="67" applyBorder="1" applyAlignment="1">
      <alignment horizontal="center"/>
      <protection/>
    </xf>
    <xf numFmtId="0" fontId="22" fillId="0" borderId="21" xfId="67" applyFont="1" applyBorder="1" applyAlignment="1">
      <alignment horizontal="center"/>
      <protection/>
    </xf>
    <xf numFmtId="0" fontId="5" fillId="36" borderId="56" xfId="67" applyFont="1" applyFill="1" applyBorder="1" applyAlignment="1">
      <alignment horizontal="center" vertical="center" wrapText="1"/>
      <protection/>
    </xf>
    <xf numFmtId="0" fontId="5" fillId="36" borderId="19" xfId="67" applyFont="1" applyFill="1" applyBorder="1" applyAlignment="1">
      <alignment horizontal="center" vertical="center" wrapText="1"/>
      <protection/>
    </xf>
    <xf numFmtId="0" fontId="5" fillId="36" borderId="63" xfId="67" applyFont="1" applyFill="1" applyBorder="1" applyAlignment="1">
      <alignment horizontal="center" vertical="center" wrapText="1"/>
      <protection/>
    </xf>
    <xf numFmtId="0" fontId="5" fillId="36" borderId="71" xfId="67" applyFont="1" applyFill="1" applyBorder="1" applyAlignment="1">
      <alignment horizontal="center" vertical="center" wrapText="1"/>
      <protection/>
    </xf>
    <xf numFmtId="0" fontId="5" fillId="36" borderId="0" xfId="67" applyFont="1" applyFill="1" applyBorder="1" applyAlignment="1">
      <alignment horizontal="center" vertical="center" wrapText="1"/>
      <protection/>
    </xf>
    <xf numFmtId="0" fontId="5" fillId="36" borderId="72" xfId="67" applyFont="1" applyFill="1" applyBorder="1" applyAlignment="1">
      <alignment horizontal="center" vertical="center" wrapText="1"/>
      <protection/>
    </xf>
    <xf numFmtId="0" fontId="5" fillId="36" borderId="62" xfId="67" applyFont="1" applyFill="1" applyBorder="1" applyAlignment="1">
      <alignment horizontal="center" vertical="center" wrapText="1"/>
      <protection/>
    </xf>
    <xf numFmtId="0" fontId="5" fillId="36" borderId="57" xfId="67" applyFont="1" applyFill="1" applyBorder="1" applyAlignment="1">
      <alignment horizontal="center" vertical="center" wrapText="1"/>
      <protection/>
    </xf>
    <xf numFmtId="0" fontId="5" fillId="36" borderId="61" xfId="67" applyFont="1" applyFill="1" applyBorder="1" applyAlignment="1">
      <alignment horizontal="center" vertical="center" wrapText="1"/>
      <protection/>
    </xf>
    <xf numFmtId="3" fontId="5" fillId="35" borderId="51" xfId="67" applyNumberFormat="1" applyFont="1" applyFill="1" applyBorder="1" applyAlignment="1">
      <alignment horizontal="center"/>
      <protection/>
    </xf>
    <xf numFmtId="3" fontId="5" fillId="35" borderId="60" xfId="67" applyNumberFormat="1" applyFont="1" applyFill="1" applyBorder="1" applyAlignment="1">
      <alignment horizontal="center"/>
      <protection/>
    </xf>
    <xf numFmtId="3" fontId="5" fillId="35" borderId="47" xfId="67" applyNumberFormat="1" applyFont="1" applyFill="1" applyBorder="1" applyAlignment="1">
      <alignment horizontal="center"/>
      <protection/>
    </xf>
    <xf numFmtId="3" fontId="5" fillId="35" borderId="21" xfId="67" applyNumberFormat="1" applyFont="1" applyFill="1" applyBorder="1" applyAlignment="1">
      <alignment horizontal="center"/>
      <protection/>
    </xf>
    <xf numFmtId="0" fontId="22" fillId="36" borderId="51" xfId="67" applyFont="1" applyFill="1" applyBorder="1" applyAlignment="1">
      <alignment horizontal="center" vertical="center" wrapText="1"/>
      <protection/>
    </xf>
    <xf numFmtId="0" fontId="22" fillId="36" borderId="60" xfId="67" applyFont="1" applyFill="1" applyBorder="1" applyAlignment="1">
      <alignment horizontal="center" vertical="center" wrapText="1"/>
      <protection/>
    </xf>
    <xf numFmtId="0" fontId="22" fillId="36" borderId="47" xfId="67" applyFont="1" applyFill="1" applyBorder="1" applyAlignment="1">
      <alignment horizontal="center" vertical="center" wrapText="1"/>
      <protection/>
    </xf>
    <xf numFmtId="0" fontId="19" fillId="0" borderId="60" xfId="66" applyBorder="1" applyAlignment="1">
      <alignment horizontal="left" wrapText="1"/>
      <protection/>
    </xf>
    <xf numFmtId="0" fontId="19" fillId="0" borderId="47" xfId="66" applyBorder="1" applyAlignment="1">
      <alignment horizontal="left" wrapText="1"/>
      <protection/>
    </xf>
    <xf numFmtId="0" fontId="5" fillId="36" borderId="51" xfId="67" applyFont="1" applyFill="1" applyBorder="1" applyAlignment="1">
      <alignment horizontal="center" wrapText="1"/>
      <protection/>
    </xf>
    <xf numFmtId="0" fontId="5" fillId="36" borderId="60" xfId="67" applyFont="1" applyFill="1" applyBorder="1" applyAlignment="1">
      <alignment horizontal="center" wrapText="1"/>
      <protection/>
    </xf>
    <xf numFmtId="0" fontId="5" fillId="36" borderId="47" xfId="67" applyFont="1" applyFill="1" applyBorder="1" applyAlignment="1">
      <alignment horizontal="center" wrapText="1"/>
      <protection/>
    </xf>
    <xf numFmtId="0" fontId="19" fillId="0" borderId="51" xfId="67" applyFont="1" applyBorder="1" applyAlignment="1">
      <alignment horizontal="left" wrapText="1"/>
      <protection/>
    </xf>
    <xf numFmtId="0" fontId="19" fillId="0" borderId="51" xfId="67" applyBorder="1" applyAlignment="1">
      <alignment horizontal="left"/>
      <protection/>
    </xf>
    <xf numFmtId="0" fontId="19" fillId="0" borderId="60" xfId="67" applyBorder="1" applyAlignment="1">
      <alignment horizontal="left"/>
      <protection/>
    </xf>
    <xf numFmtId="0" fontId="19" fillId="0" borderId="47" xfId="67" applyBorder="1" applyAlignment="1">
      <alignment horizontal="left"/>
      <protection/>
    </xf>
    <xf numFmtId="0" fontId="19" fillId="0" borderId="60" xfId="67" applyFont="1" applyBorder="1" applyAlignment="1">
      <alignment horizontal="left" wrapText="1"/>
      <protection/>
    </xf>
    <xf numFmtId="0" fontId="19" fillId="0" borderId="47" xfId="67" applyFont="1" applyBorder="1" applyAlignment="1">
      <alignment horizontal="left" wrapText="1"/>
      <protection/>
    </xf>
    <xf numFmtId="0" fontId="19" fillId="0" borderId="0" xfId="67" applyAlignment="1">
      <alignment horizontal="right"/>
      <protection/>
    </xf>
    <xf numFmtId="3" fontId="5" fillId="35" borderId="19" xfId="67" applyNumberFormat="1" applyFont="1" applyFill="1" applyBorder="1" applyAlignment="1">
      <alignment horizontal="center"/>
      <protection/>
    </xf>
    <xf numFmtId="3" fontId="5" fillId="35" borderId="0" xfId="67" applyNumberFormat="1" applyFont="1" applyFill="1" applyBorder="1" applyAlignment="1">
      <alignment horizontal="center"/>
      <protection/>
    </xf>
    <xf numFmtId="0" fontId="22" fillId="0" borderId="60" xfId="67" applyFont="1" applyBorder="1" applyAlignment="1">
      <alignment horizontal="left" vertical="center"/>
      <protection/>
    </xf>
    <xf numFmtId="0" fontId="19" fillId="0" borderId="0" xfId="67" applyAlignment="1">
      <alignment horizontal="left" vertical="center" wrapText="1"/>
      <protection/>
    </xf>
    <xf numFmtId="0" fontId="5" fillId="0" borderId="0" xfId="67" applyFont="1" applyAlignment="1">
      <alignment horizontal="center" vertical="center"/>
      <protection/>
    </xf>
    <xf numFmtId="0" fontId="22" fillId="0" borderId="14" xfId="67" applyFont="1" applyBorder="1" applyAlignment="1">
      <alignment horizontal="center" vertical="center"/>
      <protection/>
    </xf>
    <xf numFmtId="0" fontId="22" fillId="0" borderId="37" xfId="67" applyFont="1" applyBorder="1" applyAlignment="1">
      <alignment horizontal="center" vertical="center"/>
      <protection/>
    </xf>
    <xf numFmtId="0" fontId="13" fillId="35" borderId="73" xfId="67" applyFont="1" applyFill="1" applyBorder="1" applyAlignment="1">
      <alignment horizontal="center" vertical="center"/>
      <protection/>
    </xf>
    <xf numFmtId="0" fontId="13" fillId="35" borderId="74" xfId="67" applyFont="1" applyFill="1" applyBorder="1" applyAlignment="1">
      <alignment horizontal="center" vertical="center"/>
      <protection/>
    </xf>
    <xf numFmtId="0" fontId="13" fillId="38" borderId="69" xfId="67" applyFont="1" applyFill="1" applyBorder="1" applyAlignment="1">
      <alignment horizontal="center" vertical="center"/>
      <protection/>
    </xf>
    <xf numFmtId="0" fontId="13" fillId="38" borderId="40" xfId="67" applyFont="1" applyFill="1" applyBorder="1" applyAlignment="1">
      <alignment horizontal="center" vertical="center"/>
      <protection/>
    </xf>
    <xf numFmtId="0" fontId="22" fillId="38" borderId="43" xfId="67" applyFont="1" applyFill="1" applyBorder="1" applyAlignment="1">
      <alignment horizontal="center" vertical="center" wrapText="1"/>
      <protection/>
    </xf>
    <xf numFmtId="0" fontId="22" fillId="38" borderId="45" xfId="67" applyFont="1" applyFill="1" applyBorder="1" applyAlignment="1">
      <alignment horizontal="center" vertical="center" wrapText="1"/>
      <protection/>
    </xf>
    <xf numFmtId="0" fontId="5" fillId="0" borderId="75" xfId="0" applyFont="1" applyFill="1" applyBorder="1" applyAlignment="1" applyProtection="1">
      <alignment horizontal="center" vertical="center" wrapText="1"/>
      <protection/>
    </xf>
    <xf numFmtId="0" fontId="5" fillId="0" borderId="76" xfId="0" applyFont="1" applyFill="1" applyBorder="1" applyAlignment="1" applyProtection="1">
      <alignment horizontal="center" vertical="center" wrapText="1"/>
      <protection/>
    </xf>
    <xf numFmtId="0" fontId="5" fillId="0" borderId="77" xfId="0" applyFont="1" applyFill="1" applyBorder="1" applyAlignment="1" applyProtection="1">
      <alignment horizontal="center" vertical="center" wrapText="1"/>
      <protection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6 2" xfId="47"/>
    <cellStyle name="Ezres 7" xfId="48"/>
    <cellStyle name="Figyelmeztetés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Followed Hyperlink" xfId="62"/>
    <cellStyle name="Magyarázó szöveg" xfId="63"/>
    <cellStyle name="Már látott hiperhivatkozás" xfId="64"/>
    <cellStyle name="Normál 2" xfId="65"/>
    <cellStyle name="Normál 2 2" xfId="66"/>
    <cellStyle name="Normál 3" xfId="67"/>
    <cellStyle name="Normál 4" xfId="68"/>
    <cellStyle name="Normál 5" xfId="69"/>
    <cellStyle name="Normál 6" xfId="70"/>
    <cellStyle name="Normál 7" xfId="71"/>
    <cellStyle name="Normál_kiadások 2008" xfId="72"/>
    <cellStyle name="Normál_KVRENMUNKA" xfId="73"/>
    <cellStyle name="Összesen" xfId="74"/>
    <cellStyle name="Currency" xfId="75"/>
    <cellStyle name="Currency [0]" xfId="76"/>
    <cellStyle name="Pénznem 2" xfId="77"/>
    <cellStyle name="Rossz" xfId="78"/>
    <cellStyle name="Semleges" xfId="79"/>
    <cellStyle name="Számítás" xfId="80"/>
    <cellStyle name="Percent" xfId="8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H40" sqref="H40"/>
    </sheetView>
  </sheetViews>
  <sheetFormatPr defaultColWidth="9.00390625" defaultRowHeight="12.75"/>
  <cols>
    <col min="1" max="16384" width="9.375" style="301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  <oleObjects>
    <oleObject progId="Word.Document.12" shapeId="189648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N28"/>
  <sheetViews>
    <sheetView view="pageBreakPreview" zoomScaleSheetLayoutView="100" zoomScalePageLayoutView="0" workbookViewId="0" topLeftCell="A1">
      <selection activeCell="N13" sqref="N13"/>
    </sheetView>
  </sheetViews>
  <sheetFormatPr defaultColWidth="9.00390625" defaultRowHeight="12.75"/>
  <cols>
    <col min="1" max="1" width="4.125" style="261" bestFit="1" customWidth="1"/>
    <col min="2" max="2" width="4.875" style="260" customWidth="1"/>
    <col min="3" max="6" width="9.375" style="260" customWidth="1"/>
    <col min="7" max="7" width="52.375" style="260" customWidth="1"/>
    <col min="8" max="8" width="13.375" style="260" hidden="1" customWidth="1"/>
    <col min="9" max="10" width="11.125" style="260" hidden="1" customWidth="1"/>
    <col min="11" max="11" width="12.625" style="260" hidden="1" customWidth="1"/>
    <col min="12" max="12" width="14.875" style="260" hidden="1" customWidth="1"/>
    <col min="13" max="14" width="14.875" style="260" customWidth="1"/>
    <col min="15" max="16384" width="9.375" style="260" customWidth="1"/>
  </cols>
  <sheetData>
    <row r="2" spans="12:14" ht="12.75">
      <c r="L2" s="288"/>
      <c r="M2" s="261"/>
      <c r="N2" s="261" t="s">
        <v>415</v>
      </c>
    </row>
    <row r="3" ht="12.75">
      <c r="A3" s="260"/>
    </row>
    <row r="4" spans="1:14" ht="12.75">
      <c r="A4" s="408"/>
      <c r="B4" s="409" t="s">
        <v>361</v>
      </c>
      <c r="C4" s="409"/>
      <c r="D4" s="409"/>
      <c r="E4" s="409"/>
      <c r="F4" s="409"/>
      <c r="G4" s="409"/>
      <c r="H4" s="279" t="s">
        <v>362</v>
      </c>
      <c r="I4" s="279" t="s">
        <v>363</v>
      </c>
      <c r="J4" s="279" t="s">
        <v>364</v>
      </c>
      <c r="K4" s="279" t="s">
        <v>365</v>
      </c>
      <c r="L4" s="279" t="s">
        <v>366</v>
      </c>
      <c r="M4" s="279" t="s">
        <v>362</v>
      </c>
      <c r="N4" s="279" t="s">
        <v>363</v>
      </c>
    </row>
    <row r="5" spans="1:14" s="272" customFormat="1" ht="36.75" customHeight="1">
      <c r="A5" s="408"/>
      <c r="B5" s="410" t="s">
        <v>508</v>
      </c>
      <c r="C5" s="411"/>
      <c r="D5" s="411"/>
      <c r="E5" s="411"/>
      <c r="F5" s="411"/>
      <c r="G5" s="412"/>
      <c r="H5" s="363" t="s">
        <v>453</v>
      </c>
      <c r="I5" s="363" t="s">
        <v>412</v>
      </c>
      <c r="J5" s="363" t="s">
        <v>454</v>
      </c>
      <c r="K5" s="363" t="s">
        <v>45</v>
      </c>
      <c r="L5" s="363" t="s">
        <v>455</v>
      </c>
      <c r="M5" s="363" t="s">
        <v>512</v>
      </c>
      <c r="N5" s="363" t="s">
        <v>513</v>
      </c>
    </row>
    <row r="6" spans="1:14" ht="12.75">
      <c r="A6" s="266" t="s">
        <v>3</v>
      </c>
      <c r="B6" s="392" t="s">
        <v>438</v>
      </c>
      <c r="C6" s="392"/>
      <c r="D6" s="392"/>
      <c r="E6" s="392"/>
      <c r="F6" s="392"/>
      <c r="G6" s="392"/>
      <c r="H6" s="270">
        <f aca="true" t="shared" si="0" ref="H6:M6">SUM(H7:H10)</f>
        <v>12543</v>
      </c>
      <c r="I6" s="270">
        <f t="shared" si="0"/>
        <v>0</v>
      </c>
      <c r="J6" s="270">
        <f t="shared" si="0"/>
        <v>18415</v>
      </c>
      <c r="K6" s="270">
        <f t="shared" si="0"/>
        <v>74747</v>
      </c>
      <c r="L6" s="270">
        <f t="shared" si="0"/>
        <v>0</v>
      </c>
      <c r="M6" s="270">
        <f t="shared" si="0"/>
        <v>104670</v>
      </c>
      <c r="N6" s="270">
        <f>SUM(N7:N12)</f>
        <v>107303</v>
      </c>
    </row>
    <row r="7" spans="1:14" ht="12.75" customHeight="1">
      <c r="A7" s="266" t="s">
        <v>4</v>
      </c>
      <c r="B7" s="397" t="s">
        <v>436</v>
      </c>
      <c r="C7" s="397"/>
      <c r="D7" s="397"/>
      <c r="E7" s="397"/>
      <c r="F7" s="397"/>
      <c r="G7" s="397"/>
      <c r="H7" s="269">
        <v>10443</v>
      </c>
      <c r="I7" s="269"/>
      <c r="J7" s="269">
        <v>18415</v>
      </c>
      <c r="K7" s="269"/>
      <c r="L7" s="269"/>
      <c r="M7" s="269">
        <v>27823</v>
      </c>
      <c r="N7" s="269">
        <v>27823</v>
      </c>
    </row>
    <row r="8" spans="1:14" ht="12.75">
      <c r="A8" s="266" t="s">
        <v>5</v>
      </c>
      <c r="B8" s="401" t="s">
        <v>433</v>
      </c>
      <c r="C8" s="401"/>
      <c r="D8" s="401"/>
      <c r="E8" s="401"/>
      <c r="F8" s="401"/>
      <c r="G8" s="401"/>
      <c r="H8" s="269"/>
      <c r="I8" s="269"/>
      <c r="J8" s="269"/>
      <c r="K8" s="269">
        <v>27779</v>
      </c>
      <c r="L8" s="269"/>
      <c r="M8" s="269">
        <f>SUM(H8:L8)</f>
        <v>27779</v>
      </c>
      <c r="N8" s="269">
        <v>27779</v>
      </c>
    </row>
    <row r="9" spans="1:14" ht="12.75">
      <c r="A9" s="266" t="s">
        <v>6</v>
      </c>
      <c r="B9" s="401" t="s">
        <v>432</v>
      </c>
      <c r="C9" s="401"/>
      <c r="D9" s="401"/>
      <c r="E9" s="401"/>
      <c r="F9" s="401"/>
      <c r="G9" s="401"/>
      <c r="H9" s="269"/>
      <c r="I9" s="269"/>
      <c r="J9" s="269"/>
      <c r="K9" s="269">
        <v>46968</v>
      </c>
      <c r="L9" s="269"/>
      <c r="M9" s="269">
        <f>SUM(H9:L9)</f>
        <v>46968</v>
      </c>
      <c r="N9" s="269">
        <v>46968</v>
      </c>
    </row>
    <row r="10" spans="1:14" ht="12.75">
      <c r="A10" s="266" t="s">
        <v>7</v>
      </c>
      <c r="B10" s="401" t="s">
        <v>431</v>
      </c>
      <c r="C10" s="397"/>
      <c r="D10" s="397"/>
      <c r="E10" s="397"/>
      <c r="F10" s="397"/>
      <c r="G10" s="397"/>
      <c r="H10" s="269">
        <v>2100</v>
      </c>
      <c r="I10" s="269"/>
      <c r="J10" s="269"/>
      <c r="K10" s="269"/>
      <c r="L10" s="269"/>
      <c r="M10" s="269">
        <f>SUM(H10:L10)</f>
        <v>2100</v>
      </c>
      <c r="N10" s="269">
        <v>2118</v>
      </c>
    </row>
    <row r="11" spans="1:14" ht="12.75" customHeight="1">
      <c r="A11" s="266" t="s">
        <v>8</v>
      </c>
      <c r="B11" s="397" t="s">
        <v>373</v>
      </c>
      <c r="C11" s="397"/>
      <c r="D11" s="397"/>
      <c r="E11" s="397"/>
      <c r="F11" s="397"/>
      <c r="G11" s="397"/>
      <c r="H11" s="269">
        <v>2100</v>
      </c>
      <c r="I11" s="269"/>
      <c r="J11" s="269"/>
      <c r="K11" s="269"/>
      <c r="L11" s="269"/>
      <c r="M11" s="269"/>
      <c r="N11" s="269">
        <v>2000</v>
      </c>
    </row>
    <row r="12" spans="1:14" ht="12.75" customHeight="1">
      <c r="A12" s="266" t="s">
        <v>7</v>
      </c>
      <c r="B12" s="431" t="s">
        <v>318</v>
      </c>
      <c r="C12" s="435"/>
      <c r="D12" s="435"/>
      <c r="E12" s="435"/>
      <c r="F12" s="435"/>
      <c r="G12" s="436"/>
      <c r="H12" s="269"/>
      <c r="I12" s="269">
        <v>2250</v>
      </c>
      <c r="J12" s="269">
        <v>250</v>
      </c>
      <c r="K12" s="269"/>
      <c r="L12" s="269"/>
      <c r="M12" s="269"/>
      <c r="N12" s="269">
        <v>615</v>
      </c>
    </row>
    <row r="13" spans="1:14" ht="12.75">
      <c r="A13" s="266" t="s">
        <v>9</v>
      </c>
      <c r="B13" s="392" t="s">
        <v>424</v>
      </c>
      <c r="C13" s="392"/>
      <c r="D13" s="392"/>
      <c r="E13" s="392"/>
      <c r="F13" s="392"/>
      <c r="G13" s="392"/>
      <c r="H13" s="270">
        <f aca="true" t="shared" si="1" ref="H13:M13">SUM(H14:H14)</f>
        <v>9629</v>
      </c>
      <c r="I13" s="270">
        <f t="shared" si="1"/>
        <v>265644</v>
      </c>
      <c r="J13" s="270">
        <f t="shared" si="1"/>
        <v>47083</v>
      </c>
      <c r="K13" s="270">
        <f t="shared" si="1"/>
        <v>479808</v>
      </c>
      <c r="L13" s="270">
        <f t="shared" si="1"/>
        <v>1026</v>
      </c>
      <c r="M13" s="270">
        <f t="shared" si="1"/>
        <v>804280</v>
      </c>
      <c r="N13" s="270">
        <f>SUM(N14:N15)</f>
        <v>860663</v>
      </c>
    </row>
    <row r="14" spans="1:14" ht="12.75">
      <c r="A14" s="266" t="s">
        <v>10</v>
      </c>
      <c r="B14" s="397" t="s">
        <v>423</v>
      </c>
      <c r="C14" s="397"/>
      <c r="D14" s="397"/>
      <c r="E14" s="397"/>
      <c r="F14" s="397"/>
      <c r="G14" s="397"/>
      <c r="H14" s="269">
        <v>9629</v>
      </c>
      <c r="I14" s="269">
        <v>265644</v>
      </c>
      <c r="J14" s="269">
        <v>47083</v>
      </c>
      <c r="K14" s="269">
        <v>479808</v>
      </c>
      <c r="L14" s="269">
        <v>1026</v>
      </c>
      <c r="M14" s="269">
        <v>804280</v>
      </c>
      <c r="N14" s="269">
        <v>860118</v>
      </c>
    </row>
    <row r="15" spans="1:14" ht="12.75">
      <c r="A15" s="266" t="s">
        <v>11</v>
      </c>
      <c r="B15" s="398" t="s">
        <v>593</v>
      </c>
      <c r="C15" s="399"/>
      <c r="D15" s="399"/>
      <c r="E15" s="399"/>
      <c r="F15" s="399"/>
      <c r="G15" s="400"/>
      <c r="H15" s="269"/>
      <c r="I15" s="269"/>
      <c r="J15" s="269"/>
      <c r="K15" s="269"/>
      <c r="L15" s="269"/>
      <c r="M15" s="269"/>
      <c r="N15" s="269">
        <v>545</v>
      </c>
    </row>
    <row r="16" spans="1:14" ht="12.75">
      <c r="A16" s="266" t="s">
        <v>12</v>
      </c>
      <c r="B16" s="392" t="s">
        <v>430</v>
      </c>
      <c r="C16" s="392"/>
      <c r="D16" s="392"/>
      <c r="E16" s="392"/>
      <c r="F16" s="392"/>
      <c r="G16" s="392"/>
      <c r="H16" s="270" t="e">
        <f>SUM(H17:H26)</f>
        <v>#REF!</v>
      </c>
      <c r="I16" s="270" t="e">
        <f>SUM(I17:I26)</f>
        <v>#REF!</v>
      </c>
      <c r="J16" s="270" t="e">
        <f>SUM(J17:J26)</f>
        <v>#REF!</v>
      </c>
      <c r="K16" s="270" t="e">
        <f>SUM(K17:K26)</f>
        <v>#REF!</v>
      </c>
      <c r="L16" s="270" t="e">
        <f>SUM(L17:L26)</f>
        <v>#REF!</v>
      </c>
      <c r="M16" s="270">
        <f>SUM(M17)</f>
        <v>0</v>
      </c>
      <c r="N16" s="270">
        <f>SUM(N17)</f>
        <v>0</v>
      </c>
    </row>
    <row r="17" spans="1:14" ht="12.75">
      <c r="A17" s="266" t="s">
        <v>13</v>
      </c>
      <c r="B17" s="397" t="s">
        <v>518</v>
      </c>
      <c r="C17" s="397"/>
      <c r="D17" s="397"/>
      <c r="E17" s="397"/>
      <c r="F17" s="397"/>
      <c r="G17" s="397"/>
      <c r="H17" s="269">
        <v>225</v>
      </c>
      <c r="I17" s="269"/>
      <c r="J17" s="269"/>
      <c r="K17" s="269"/>
      <c r="L17" s="269"/>
      <c r="M17" s="269"/>
      <c r="N17" s="269">
        <v>0</v>
      </c>
    </row>
    <row r="18" spans="1:14" ht="12.75">
      <c r="A18" s="266" t="s">
        <v>14</v>
      </c>
      <c r="B18" s="392" t="s">
        <v>590</v>
      </c>
      <c r="C18" s="392"/>
      <c r="D18" s="392"/>
      <c r="E18" s="392"/>
      <c r="F18" s="392"/>
      <c r="G18" s="392"/>
      <c r="H18" s="270" t="e">
        <f>SUM(H19:H28)</f>
        <v>#REF!</v>
      </c>
      <c r="I18" s="270" t="e">
        <f>SUM(I19:I28)</f>
        <v>#REF!</v>
      </c>
      <c r="J18" s="270" t="e">
        <f>SUM(J19:J28)</f>
        <v>#REF!</v>
      </c>
      <c r="K18" s="270" t="e">
        <f>SUM(K19:K28)</f>
        <v>#REF!</v>
      </c>
      <c r="L18" s="270" t="e">
        <f>SUM(L19:L28)</f>
        <v>#REF!</v>
      </c>
      <c r="M18" s="270">
        <f>SUM(M19)</f>
        <v>0</v>
      </c>
      <c r="N18" s="270">
        <f>SUM(N19)</f>
        <v>0</v>
      </c>
    </row>
    <row r="19" spans="1:14" ht="12.75">
      <c r="A19" s="266" t="s">
        <v>15</v>
      </c>
      <c r="B19" s="397" t="s">
        <v>589</v>
      </c>
      <c r="C19" s="397"/>
      <c r="D19" s="397"/>
      <c r="E19" s="397"/>
      <c r="F19" s="397"/>
      <c r="G19" s="397"/>
      <c r="H19" s="269">
        <v>225</v>
      </c>
      <c r="I19" s="269"/>
      <c r="J19" s="269"/>
      <c r="K19" s="269"/>
      <c r="L19" s="269"/>
      <c r="M19" s="269"/>
      <c r="N19" s="269">
        <v>0</v>
      </c>
    </row>
    <row r="20" spans="1:14" ht="12.75">
      <c r="A20" s="266" t="s">
        <v>16</v>
      </c>
      <c r="B20" s="392" t="s">
        <v>346</v>
      </c>
      <c r="C20" s="392"/>
      <c r="D20" s="392"/>
      <c r="E20" s="392"/>
      <c r="F20" s="392"/>
      <c r="G20" s="392"/>
      <c r="H20" s="271">
        <f>SUM(H21)</f>
        <v>0</v>
      </c>
      <c r="I20" s="271">
        <f>SUM(I21:I21)</f>
        <v>0</v>
      </c>
      <c r="J20" s="271">
        <f>SUM(J21)</f>
        <v>4000</v>
      </c>
      <c r="K20" s="271"/>
      <c r="L20" s="271"/>
      <c r="M20" s="271">
        <f>SUM(M21)</f>
        <v>0</v>
      </c>
      <c r="N20" s="271">
        <f>SUM(N21)</f>
        <v>450</v>
      </c>
    </row>
    <row r="21" spans="1:14" ht="12.75">
      <c r="A21" s="266" t="s">
        <v>17</v>
      </c>
      <c r="B21" s="393" t="s">
        <v>598</v>
      </c>
      <c r="C21" s="393"/>
      <c r="D21" s="393"/>
      <c r="E21" s="393"/>
      <c r="F21" s="393"/>
      <c r="G21" s="393"/>
      <c r="H21" s="289"/>
      <c r="I21" s="289"/>
      <c r="J21" s="289">
        <v>4000</v>
      </c>
      <c r="K21" s="289"/>
      <c r="L21" s="289"/>
      <c r="M21" s="289"/>
      <c r="N21" s="289">
        <v>450</v>
      </c>
    </row>
    <row r="22" spans="1:14" ht="12.75">
      <c r="A22" s="266" t="s">
        <v>18</v>
      </c>
      <c r="B22" s="392" t="s">
        <v>348</v>
      </c>
      <c r="C22" s="392"/>
      <c r="D22" s="392"/>
      <c r="E22" s="392"/>
      <c r="F22" s="392"/>
      <c r="G22" s="392"/>
      <c r="H22" s="271">
        <f>SUM(H23)</f>
        <v>0</v>
      </c>
      <c r="I22" s="271">
        <f>SUM(I23:I23)</f>
        <v>0</v>
      </c>
      <c r="J22" s="271">
        <f>SUM(J23)</f>
        <v>4000</v>
      </c>
      <c r="K22" s="271"/>
      <c r="L22" s="271"/>
      <c r="M22" s="271">
        <f>SUM(M23)</f>
        <v>0</v>
      </c>
      <c r="N22" s="271">
        <f>SUM(N23)</f>
        <v>300</v>
      </c>
    </row>
    <row r="23" spans="1:14" ht="12.75">
      <c r="A23" s="266" t="s">
        <v>19</v>
      </c>
      <c r="B23" s="393" t="s">
        <v>603</v>
      </c>
      <c r="C23" s="393"/>
      <c r="D23" s="393"/>
      <c r="E23" s="393"/>
      <c r="F23" s="393"/>
      <c r="G23" s="393"/>
      <c r="H23" s="289"/>
      <c r="I23" s="289"/>
      <c r="J23" s="289">
        <v>4000</v>
      </c>
      <c r="K23" s="289"/>
      <c r="L23" s="289"/>
      <c r="M23" s="289"/>
      <c r="N23" s="289">
        <v>300</v>
      </c>
    </row>
    <row r="24" spans="1:14" ht="12.75">
      <c r="A24" s="266" t="s">
        <v>20</v>
      </c>
      <c r="B24" s="392" t="s">
        <v>344</v>
      </c>
      <c r="C24" s="392"/>
      <c r="D24" s="392"/>
      <c r="E24" s="392"/>
      <c r="F24" s="392"/>
      <c r="G24" s="392"/>
      <c r="H24" s="271" t="e">
        <f>SUM(H26)</f>
        <v>#REF!</v>
      </c>
      <c r="I24" s="271" t="e">
        <f>SUM(I26:I26)</f>
        <v>#REF!</v>
      </c>
      <c r="J24" s="271" t="e">
        <f>SUM(J26)</f>
        <v>#REF!</v>
      </c>
      <c r="K24" s="271"/>
      <c r="L24" s="271"/>
      <c r="M24" s="271">
        <f>SUM(M25)</f>
        <v>0</v>
      </c>
      <c r="N24" s="271">
        <f>SUM(N25)</f>
        <v>1673</v>
      </c>
    </row>
    <row r="25" spans="1:14" ht="12.75" customHeight="1">
      <c r="A25" s="266" t="s">
        <v>21</v>
      </c>
      <c r="B25" s="389" t="s">
        <v>621</v>
      </c>
      <c r="C25" s="390"/>
      <c r="D25" s="390"/>
      <c r="E25" s="390"/>
      <c r="F25" s="390"/>
      <c r="G25" s="391"/>
      <c r="H25" s="289"/>
      <c r="I25" s="289"/>
      <c r="J25" s="289">
        <v>4000</v>
      </c>
      <c r="K25" s="289"/>
      <c r="L25" s="289"/>
      <c r="M25" s="289">
        <v>0</v>
      </c>
      <c r="N25" s="289">
        <v>1673</v>
      </c>
    </row>
    <row r="26" spans="1:14" ht="15.75">
      <c r="A26" s="266" t="s">
        <v>22</v>
      </c>
      <c r="B26" s="394" t="s">
        <v>37</v>
      </c>
      <c r="C26" s="395"/>
      <c r="D26" s="395"/>
      <c r="E26" s="395"/>
      <c r="F26" s="395"/>
      <c r="G26" s="396"/>
      <c r="H26" s="268" t="e">
        <f>SUM(H6,#REF!,#REF!,#REF!,#REF!,H13,#REF!,#REF!)</f>
        <v>#REF!</v>
      </c>
      <c r="I26" s="268" t="e">
        <f>SUM(I6,#REF!,#REF!,#REF!,#REF!,I13,#REF!,#REF!)</f>
        <v>#REF!</v>
      </c>
      <c r="J26" s="268" t="e">
        <f>SUM(J6,#REF!,#REF!,#REF!,#REF!,J13,#REF!,#REF!)</f>
        <v>#REF!</v>
      </c>
      <c r="K26" s="268" t="e">
        <f>SUM(K6,#REF!,#REF!,#REF!,#REF!,K13,#REF!,#REF!)</f>
        <v>#REF!</v>
      </c>
      <c r="L26" s="268" t="e">
        <f>SUM(L6,#REF!,#REF!,#REF!,#REF!,L13,#REF!,#REF!)</f>
        <v>#REF!</v>
      </c>
      <c r="M26" s="268">
        <f>SUM(M6,M13)</f>
        <v>908950</v>
      </c>
      <c r="N26" s="268">
        <f>SUM(N6,N13,N20,N22,N24)</f>
        <v>970389</v>
      </c>
    </row>
    <row r="27" spans="1:14" ht="12.75" customHeight="1">
      <c r="A27" s="325"/>
      <c r="B27" s="277"/>
      <c r="C27" s="277"/>
      <c r="D27" s="277"/>
      <c r="E27" s="277"/>
      <c r="F27" s="277"/>
      <c r="G27" s="277"/>
      <c r="H27" s="438"/>
      <c r="I27" s="438"/>
      <c r="J27" s="438"/>
      <c r="K27" s="438"/>
      <c r="L27" s="326"/>
      <c r="M27" s="326"/>
      <c r="N27" s="326"/>
    </row>
    <row r="28" spans="1:14" ht="15.75">
      <c r="A28" s="327"/>
      <c r="B28" s="328"/>
      <c r="C28" s="329"/>
      <c r="D28" s="329"/>
      <c r="E28" s="329"/>
      <c r="F28" s="329"/>
      <c r="G28" s="329"/>
      <c r="H28" s="439"/>
      <c r="I28" s="439"/>
      <c r="J28" s="439"/>
      <c r="K28" s="439"/>
      <c r="L28" s="439"/>
      <c r="M28" s="290"/>
      <c r="N28" s="290"/>
    </row>
  </sheetData>
  <sheetProtection/>
  <mergeCells count="26">
    <mergeCell ref="B25:G25"/>
    <mergeCell ref="B24:G24"/>
    <mergeCell ref="A4:A5"/>
    <mergeCell ref="B4:G4"/>
    <mergeCell ref="B5:G5"/>
    <mergeCell ref="B6:G6"/>
    <mergeCell ref="B7:G7"/>
    <mergeCell ref="B8:G8"/>
    <mergeCell ref="B21:G21"/>
    <mergeCell ref="B9:G9"/>
    <mergeCell ref="B10:G10"/>
    <mergeCell ref="B11:G11"/>
    <mergeCell ref="B13:G13"/>
    <mergeCell ref="B14:G14"/>
    <mergeCell ref="B15:G15"/>
    <mergeCell ref="B12:G12"/>
    <mergeCell ref="B22:G22"/>
    <mergeCell ref="B23:G23"/>
    <mergeCell ref="B26:G26"/>
    <mergeCell ref="H27:K27"/>
    <mergeCell ref="H28:L28"/>
    <mergeCell ref="B16:G16"/>
    <mergeCell ref="B17:G17"/>
    <mergeCell ref="B18:G18"/>
    <mergeCell ref="B19:G19"/>
    <mergeCell ref="B20:G20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78" r:id="rId1"/>
  <headerFooter alignWithMargins="0">
    <oddHeader>&amp;C&amp;"Arial,Félkövér"&amp;12
Felújítási kiadások előirányzata felújításonként&amp;R&amp;"Arial,Normál"8. melléklet
a 1/2013. (II.4.) Önkormányzati rendelet</oddHeader>
    <oddFooter>&amp;L&amp;D&amp;C&amp;P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43"/>
  <sheetViews>
    <sheetView view="pageBreakPreview" zoomScaleSheetLayoutView="100" zoomScalePageLayoutView="0" workbookViewId="0" topLeftCell="A1">
      <selection activeCell="A28" sqref="A28"/>
    </sheetView>
  </sheetViews>
  <sheetFormatPr defaultColWidth="9.00390625" defaultRowHeight="24.75" customHeight="1"/>
  <cols>
    <col min="1" max="1" width="4.875" style="229" bestFit="1" customWidth="1"/>
    <col min="2" max="2" width="8.875" style="228" customWidth="1"/>
    <col min="3" max="3" width="58.875" style="228" customWidth="1"/>
    <col min="4" max="5" width="25.00390625" style="228" customWidth="1"/>
    <col min="6" max="16384" width="9.375" style="228" customWidth="1"/>
  </cols>
  <sheetData>
    <row r="2" spans="1:5" ht="24.75" customHeight="1">
      <c r="A2" s="442" t="s">
        <v>385</v>
      </c>
      <c r="B2" s="442"/>
      <c r="C2" s="442"/>
      <c r="D2" s="442"/>
      <c r="E2" s="442"/>
    </row>
    <row r="3" spans="4:5" ht="19.5" customHeight="1" thickBot="1">
      <c r="D3" s="259"/>
      <c r="E3" s="259"/>
    </row>
    <row r="4" spans="1:5" ht="19.5" customHeight="1" thickBot="1">
      <c r="A4" s="258"/>
      <c r="B4" s="443" t="s">
        <v>361</v>
      </c>
      <c r="C4" s="444"/>
      <c r="D4" s="257" t="s">
        <v>362</v>
      </c>
      <c r="E4" s="257" t="s">
        <v>363</v>
      </c>
    </row>
    <row r="5" spans="1:5" ht="19.5" customHeight="1">
      <c r="A5" s="256"/>
      <c r="B5" s="445" t="s">
        <v>384</v>
      </c>
      <c r="C5" s="447" t="s">
        <v>383</v>
      </c>
      <c r="D5" s="449" t="s">
        <v>512</v>
      </c>
      <c r="E5" s="449" t="s">
        <v>513</v>
      </c>
    </row>
    <row r="6" spans="1:5" ht="13.5" thickBot="1">
      <c r="A6" s="255"/>
      <c r="B6" s="446"/>
      <c r="C6" s="448"/>
      <c r="D6" s="450"/>
      <c r="E6" s="450"/>
    </row>
    <row r="7" spans="1:5" s="250" customFormat="1" ht="19.5" customHeight="1">
      <c r="A7" s="239" t="s">
        <v>3</v>
      </c>
      <c r="B7" s="254" t="s">
        <v>382</v>
      </c>
      <c r="C7" s="254"/>
      <c r="D7" s="253">
        <f>SUM(D8:D9)</f>
        <v>4750</v>
      </c>
      <c r="E7" s="253">
        <f>SUM(E8:E11)</f>
        <v>750</v>
      </c>
    </row>
    <row r="8" spans="1:5" ht="19.5" customHeight="1">
      <c r="A8" s="241" t="s">
        <v>4</v>
      </c>
      <c r="B8" s="247">
        <v>1</v>
      </c>
      <c r="C8" s="252" t="s">
        <v>381</v>
      </c>
      <c r="D8" s="248">
        <v>4000</v>
      </c>
      <c r="E8" s="248">
        <v>0</v>
      </c>
    </row>
    <row r="9" spans="1:5" ht="19.5" customHeight="1">
      <c r="A9" s="241" t="s">
        <v>5</v>
      </c>
      <c r="B9" s="247">
        <v>2</v>
      </c>
      <c r="C9" s="252" t="s">
        <v>380</v>
      </c>
      <c r="D9" s="248">
        <v>750</v>
      </c>
      <c r="E9" s="248">
        <v>750</v>
      </c>
    </row>
    <row r="10" spans="1:5" ht="19.5" customHeight="1">
      <c r="A10" s="241" t="s">
        <v>6</v>
      </c>
      <c r="B10" s="247">
        <v>3</v>
      </c>
      <c r="C10" s="337" t="s">
        <v>549</v>
      </c>
      <c r="D10" s="248"/>
      <c r="E10" s="248">
        <v>0</v>
      </c>
    </row>
    <row r="11" spans="1:5" ht="19.5" customHeight="1">
      <c r="A11" s="241" t="s">
        <v>7</v>
      </c>
      <c r="B11" s="247">
        <v>4</v>
      </c>
      <c r="C11" s="337" t="s">
        <v>550</v>
      </c>
      <c r="D11" s="248"/>
      <c r="E11" s="248">
        <v>0</v>
      </c>
    </row>
    <row r="12" spans="1:5" s="250" customFormat="1" ht="19.5" customHeight="1">
      <c r="A12" s="241" t="s">
        <v>8</v>
      </c>
      <c r="B12" s="440" t="s">
        <v>379</v>
      </c>
      <c r="C12" s="440"/>
      <c r="D12" s="251">
        <f>SUM(D13:D21)</f>
        <v>260936</v>
      </c>
      <c r="E12" s="251">
        <f>SUM(E13:E22)</f>
        <v>135075</v>
      </c>
    </row>
    <row r="13" spans="1:5" s="232" customFormat="1" ht="19.5" customHeight="1">
      <c r="A13" s="241" t="s">
        <v>9</v>
      </c>
      <c r="B13" s="247">
        <v>1</v>
      </c>
      <c r="C13" s="249" t="s">
        <v>378</v>
      </c>
      <c r="D13" s="248">
        <v>67385</v>
      </c>
      <c r="E13" s="248">
        <v>8885</v>
      </c>
    </row>
    <row r="14" spans="1:5" s="232" customFormat="1" ht="19.5" customHeight="1">
      <c r="A14" s="241" t="s">
        <v>10</v>
      </c>
      <c r="B14" s="247">
        <v>2</v>
      </c>
      <c r="C14" s="249" t="s">
        <v>377</v>
      </c>
      <c r="D14" s="248">
        <v>58500</v>
      </c>
      <c r="E14" s="248">
        <v>43500</v>
      </c>
    </row>
    <row r="15" spans="1:5" ht="19.5" customHeight="1">
      <c r="A15" s="241" t="s">
        <v>11</v>
      </c>
      <c r="B15" s="247">
        <v>3</v>
      </c>
      <c r="C15" s="246" t="s">
        <v>376</v>
      </c>
      <c r="D15" s="245">
        <v>1300</v>
      </c>
      <c r="E15" s="245">
        <v>1300</v>
      </c>
    </row>
    <row r="16" spans="1:5" ht="19.5" customHeight="1">
      <c r="A16" s="241" t="s">
        <v>12</v>
      </c>
      <c r="B16" s="247">
        <v>4</v>
      </c>
      <c r="C16" s="246" t="s">
        <v>375</v>
      </c>
      <c r="D16" s="245">
        <v>1883</v>
      </c>
      <c r="E16" s="245">
        <v>0</v>
      </c>
    </row>
    <row r="17" spans="1:5" ht="39.75" customHeight="1">
      <c r="A17" s="241" t="s">
        <v>13</v>
      </c>
      <c r="B17" s="247">
        <v>5</v>
      </c>
      <c r="C17" s="246" t="s">
        <v>374</v>
      </c>
      <c r="D17" s="245">
        <v>2916</v>
      </c>
      <c r="E17" s="245">
        <v>0</v>
      </c>
    </row>
    <row r="18" spans="1:5" ht="19.5" customHeight="1">
      <c r="A18" s="241" t="s">
        <v>14</v>
      </c>
      <c r="B18" s="247">
        <v>6</v>
      </c>
      <c r="C18" s="246" t="s">
        <v>373</v>
      </c>
      <c r="D18" s="245">
        <v>2000</v>
      </c>
      <c r="E18" s="245">
        <v>0</v>
      </c>
    </row>
    <row r="19" spans="1:5" ht="19.5" customHeight="1">
      <c r="A19" s="241" t="s">
        <v>15</v>
      </c>
      <c r="B19" s="247">
        <v>7</v>
      </c>
      <c r="C19" s="246" t="s">
        <v>458</v>
      </c>
      <c r="D19" s="245">
        <v>2500</v>
      </c>
      <c r="E19" s="245">
        <v>0</v>
      </c>
    </row>
    <row r="20" spans="1:5" ht="19.5" customHeight="1">
      <c r="A20" s="241" t="s">
        <v>16</v>
      </c>
      <c r="B20" s="247">
        <v>8</v>
      </c>
      <c r="C20" s="246" t="s">
        <v>372</v>
      </c>
      <c r="D20" s="245">
        <v>18000</v>
      </c>
      <c r="E20" s="245">
        <v>0</v>
      </c>
    </row>
    <row r="21" spans="1:5" ht="19.5" customHeight="1">
      <c r="A21" s="241" t="s">
        <v>17</v>
      </c>
      <c r="B21" s="247">
        <v>9</v>
      </c>
      <c r="C21" s="246" t="s">
        <v>371</v>
      </c>
      <c r="D21" s="245">
        <v>106452</v>
      </c>
      <c r="E21" s="245">
        <v>80000</v>
      </c>
    </row>
    <row r="22" spans="1:5" ht="19.5" customHeight="1">
      <c r="A22" s="241" t="s">
        <v>18</v>
      </c>
      <c r="B22" s="370">
        <v>10</v>
      </c>
      <c r="C22" s="246" t="s">
        <v>632</v>
      </c>
      <c r="D22" s="245"/>
      <c r="E22" s="245">
        <v>1390</v>
      </c>
    </row>
    <row r="23" spans="1:5" ht="24.75" customHeight="1" thickBot="1">
      <c r="A23" s="241" t="s">
        <v>19</v>
      </c>
      <c r="B23" s="244"/>
      <c r="C23" s="243" t="s">
        <v>370</v>
      </c>
      <c r="D23" s="242">
        <f>SUM(D7,D12)</f>
        <v>265686</v>
      </c>
      <c r="E23" s="242">
        <f>SUM(E7,E12)</f>
        <v>135825</v>
      </c>
    </row>
    <row r="24" spans="1:5" ht="19.5" customHeight="1" thickBot="1">
      <c r="A24" s="307"/>
      <c r="B24" s="238"/>
      <c r="C24" s="238"/>
      <c r="D24" s="238"/>
      <c r="E24" s="238"/>
    </row>
    <row r="25" spans="1:5" ht="24.75" customHeight="1" thickBot="1">
      <c r="A25" s="241" t="s">
        <v>20</v>
      </c>
      <c r="B25" s="240"/>
      <c r="C25" s="235" t="s">
        <v>369</v>
      </c>
      <c r="D25" s="234">
        <v>10000</v>
      </c>
      <c r="E25" s="234">
        <v>0</v>
      </c>
    </row>
    <row r="26" spans="1:5" ht="19.5" customHeight="1" thickBot="1">
      <c r="A26" s="307"/>
      <c r="B26" s="238"/>
      <c r="C26" s="238"/>
      <c r="D26" s="238"/>
      <c r="E26" s="238"/>
    </row>
    <row r="27" spans="1:5" ht="24.75" customHeight="1" thickBot="1">
      <c r="A27" s="237" t="s">
        <v>21</v>
      </c>
      <c r="B27" s="236"/>
      <c r="C27" s="235" t="s">
        <v>368</v>
      </c>
      <c r="D27" s="234">
        <f>D23+D25</f>
        <v>275686</v>
      </c>
      <c r="E27" s="234">
        <f>E23+E25</f>
        <v>135825</v>
      </c>
    </row>
    <row r="28" ht="12.75"/>
    <row r="29" spans="2:3" ht="24.75" customHeight="1">
      <c r="B29" s="441"/>
      <c r="C29" s="441"/>
    </row>
    <row r="30" spans="3:5" ht="12.75">
      <c r="C30" s="233"/>
      <c r="D30" s="231"/>
      <c r="E30" s="231"/>
    </row>
    <row r="31" spans="3:5" ht="12.75">
      <c r="C31" s="233"/>
      <c r="D31" s="231"/>
      <c r="E31" s="231"/>
    </row>
    <row r="32" spans="3:5" ht="12.75">
      <c r="C32" s="233"/>
      <c r="D32" s="231"/>
      <c r="E32" s="231"/>
    </row>
    <row r="33" spans="3:5" ht="12.75">
      <c r="C33" s="232"/>
      <c r="D33" s="231"/>
      <c r="E33" s="231"/>
    </row>
    <row r="34" spans="3:5" ht="12.75">
      <c r="C34" s="232"/>
      <c r="D34" s="231"/>
      <c r="E34" s="231"/>
    </row>
    <row r="35" spans="3:5" ht="12.75">
      <c r="C35" s="232"/>
      <c r="D35" s="231"/>
      <c r="E35" s="231"/>
    </row>
    <row r="36" spans="1:5" ht="12.75">
      <c r="A36" s="228"/>
      <c r="C36" s="232"/>
      <c r="D36" s="231"/>
      <c r="E36" s="231"/>
    </row>
    <row r="37" spans="1:5" ht="12.75">
      <c r="A37" s="228"/>
      <c r="C37" s="232"/>
      <c r="D37" s="231"/>
      <c r="E37" s="231"/>
    </row>
    <row r="38" spans="1:5" ht="12.75">
      <c r="A38" s="228"/>
      <c r="C38" s="232"/>
      <c r="D38" s="231"/>
      <c r="E38" s="231"/>
    </row>
    <row r="39" spans="1:5" ht="12.75">
      <c r="A39" s="228"/>
      <c r="D39" s="230"/>
      <c r="E39" s="230"/>
    </row>
    <row r="40" spans="1:5" ht="12.75">
      <c r="A40" s="228"/>
      <c r="D40" s="230"/>
      <c r="E40" s="230"/>
    </row>
    <row r="41" ht="12.75">
      <c r="A41" s="228"/>
    </row>
    <row r="42" ht="12.75">
      <c r="A42" s="228"/>
    </row>
    <row r="43" ht="12.75">
      <c r="A43" s="228"/>
    </row>
  </sheetData>
  <sheetProtection/>
  <mergeCells count="8">
    <mergeCell ref="B12:C12"/>
    <mergeCell ref="B29:C29"/>
    <mergeCell ref="A2:E2"/>
    <mergeCell ref="B4:C4"/>
    <mergeCell ref="B5:B6"/>
    <mergeCell ref="C5:C6"/>
    <mergeCell ref="D5:D6"/>
    <mergeCell ref="E5:E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  <headerFooter alignWithMargins="0">
    <oddHeader>&amp;R&amp;"Arial,Normál"
9. melléklet
a 1/2013. (II.4.) Önkormányzati rendelethez</oddHeader>
    <oddFooter>&amp;L&amp;D&amp;C&amp;P</oddFooter>
  </headerFooter>
  <rowBreaks count="1" manualBreakCount="1">
    <brk id="27" min="1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4"/>
  <sheetViews>
    <sheetView tabSelected="1" view="pageBreakPreview" zoomScaleSheetLayoutView="100" workbookViewId="0" topLeftCell="A1">
      <selection activeCell="E25" sqref="E25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2"/>
      <c r="D1" s="298"/>
      <c r="E1" s="298" t="s">
        <v>638</v>
      </c>
    </row>
    <row r="2" spans="1:5" s="4" customFormat="1" ht="32.25" customHeight="1">
      <c r="A2" s="451" t="s">
        <v>338</v>
      </c>
      <c r="B2" s="452"/>
      <c r="C2" s="6" t="s">
        <v>482</v>
      </c>
      <c r="D2" s="146" t="s">
        <v>38</v>
      </c>
      <c r="E2" s="146" t="s">
        <v>38</v>
      </c>
    </row>
    <row r="3" spans="1:5" s="4" customFormat="1" ht="32.25" customHeight="1" thickBot="1">
      <c r="A3" s="453" t="s">
        <v>272</v>
      </c>
      <c r="B3" s="454"/>
      <c r="C3" s="8" t="s">
        <v>341</v>
      </c>
      <c r="D3" s="168" t="s">
        <v>342</v>
      </c>
      <c r="E3" s="168" t="s">
        <v>342</v>
      </c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55"/>
      <c r="B5" s="456"/>
      <c r="C5" s="15" t="s">
        <v>361</v>
      </c>
      <c r="D5" s="16" t="s">
        <v>362</v>
      </c>
      <c r="E5" s="16" t="s">
        <v>363</v>
      </c>
    </row>
    <row r="6" spans="1:5" ht="48" thickBot="1">
      <c r="A6" s="455" t="s">
        <v>274</v>
      </c>
      <c r="B6" s="456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5" customFormat="1" ht="15.75" customHeight="1" thickBot="1">
      <c r="A8" s="14" t="s">
        <v>3</v>
      </c>
      <c r="B8" s="19"/>
      <c r="C8" s="20" t="s">
        <v>275</v>
      </c>
      <c r="D8" s="21">
        <f>SUM(D9,D18)</f>
        <v>2007540</v>
      </c>
      <c r="E8" s="21">
        <f>SUM(E9,E18)</f>
        <v>2162115</v>
      </c>
    </row>
    <row r="9" spans="1:5" s="22" customFormat="1" ht="32.25" thickBot="1">
      <c r="A9" s="14" t="s">
        <v>4</v>
      </c>
      <c r="B9" s="19"/>
      <c r="C9" s="20" t="s">
        <v>276</v>
      </c>
      <c r="D9" s="21">
        <f>SUM(D10:D17)</f>
        <v>1808915</v>
      </c>
      <c r="E9" s="21">
        <f>SUM(E10:E17)</f>
        <v>1880475</v>
      </c>
    </row>
    <row r="10" spans="1:5" ht="15.75" customHeight="1">
      <c r="A10" s="27"/>
      <c r="B10" s="24" t="s">
        <v>91</v>
      </c>
      <c r="C10" s="147" t="s">
        <v>42</v>
      </c>
      <c r="D10" s="29">
        <v>1743000</v>
      </c>
      <c r="E10" s="29">
        <v>1743000</v>
      </c>
    </row>
    <row r="11" spans="1:5" ht="15.75" customHeight="1">
      <c r="A11" s="27"/>
      <c r="B11" s="24" t="s">
        <v>92</v>
      </c>
      <c r="C11" s="147" t="s">
        <v>60</v>
      </c>
      <c r="D11" s="29">
        <v>0</v>
      </c>
      <c r="E11" s="29">
        <v>0</v>
      </c>
    </row>
    <row r="12" spans="1:5" ht="15.75" customHeight="1">
      <c r="A12" s="27"/>
      <c r="B12" s="24" t="s">
        <v>93</v>
      </c>
      <c r="C12" s="147" t="s">
        <v>43</v>
      </c>
      <c r="D12" s="29">
        <v>60415</v>
      </c>
      <c r="E12" s="29">
        <v>309870</v>
      </c>
    </row>
    <row r="13" spans="1:5" ht="15.75" customHeight="1">
      <c r="A13" s="27"/>
      <c r="B13" s="24" t="s">
        <v>94</v>
      </c>
      <c r="C13" s="147" t="s">
        <v>560</v>
      </c>
      <c r="D13" s="29"/>
      <c r="E13" s="29">
        <v>-249455</v>
      </c>
    </row>
    <row r="14" spans="1:5" ht="15.75" customHeight="1">
      <c r="A14" s="27"/>
      <c r="B14" s="24" t="s">
        <v>95</v>
      </c>
      <c r="C14" s="147" t="s">
        <v>139</v>
      </c>
      <c r="D14" s="29">
        <v>5500</v>
      </c>
      <c r="E14" s="29">
        <v>4000</v>
      </c>
    </row>
    <row r="15" spans="1:5" ht="15.75" customHeight="1">
      <c r="A15" s="27"/>
      <c r="B15" s="24" t="s">
        <v>102</v>
      </c>
      <c r="C15" s="147" t="s">
        <v>561</v>
      </c>
      <c r="D15" s="29">
        <v>0</v>
      </c>
      <c r="E15" s="29">
        <v>0</v>
      </c>
    </row>
    <row r="16" spans="1:5" ht="15.75" customHeight="1">
      <c r="A16" s="27"/>
      <c r="B16" s="24" t="s">
        <v>107</v>
      </c>
      <c r="C16" s="147" t="s">
        <v>375</v>
      </c>
      <c r="D16" s="29"/>
      <c r="E16" s="29">
        <v>1777</v>
      </c>
    </row>
    <row r="17" spans="1:5" ht="15.75" customHeight="1" thickBot="1">
      <c r="A17" s="27"/>
      <c r="B17" s="24" t="s">
        <v>208</v>
      </c>
      <c r="C17" s="147" t="s">
        <v>562</v>
      </c>
      <c r="D17" s="29">
        <v>0</v>
      </c>
      <c r="E17" s="29">
        <v>71283</v>
      </c>
    </row>
    <row r="18" spans="1:5" s="22" customFormat="1" ht="15.75" customHeight="1" thickBot="1">
      <c r="A18" s="14" t="s">
        <v>5</v>
      </c>
      <c r="B18" s="19"/>
      <c r="C18" s="20" t="s">
        <v>140</v>
      </c>
      <c r="D18" s="21">
        <f>SUM(D19:D26)</f>
        <v>198625</v>
      </c>
      <c r="E18" s="21">
        <f>SUM(E19:E26)</f>
        <v>281640</v>
      </c>
    </row>
    <row r="19" spans="1:5" s="22" customFormat="1" ht="15.75" customHeight="1">
      <c r="A19" s="23"/>
      <c r="B19" s="24" t="s">
        <v>63</v>
      </c>
      <c r="C19" s="25" t="s">
        <v>145</v>
      </c>
      <c r="D19" s="29">
        <v>0</v>
      </c>
      <c r="E19" s="29">
        <v>0</v>
      </c>
    </row>
    <row r="20" spans="1:5" s="22" customFormat="1" ht="15.75" customHeight="1">
      <c r="A20" s="27"/>
      <c r="B20" s="24" t="s">
        <v>64</v>
      </c>
      <c r="C20" s="28" t="s">
        <v>146</v>
      </c>
      <c r="D20" s="29">
        <v>16818</v>
      </c>
      <c r="E20" s="29">
        <v>26015</v>
      </c>
    </row>
    <row r="21" spans="1:5" s="22" customFormat="1" ht="15.75" customHeight="1">
      <c r="A21" s="27"/>
      <c r="B21" s="24" t="s">
        <v>65</v>
      </c>
      <c r="C21" s="28" t="s">
        <v>147</v>
      </c>
      <c r="D21" s="29">
        <v>77174</v>
      </c>
      <c r="E21" s="29">
        <v>6391</v>
      </c>
    </row>
    <row r="22" spans="1:5" s="22" customFormat="1" ht="15.75" customHeight="1">
      <c r="A22" s="27"/>
      <c r="B22" s="24" t="s">
        <v>66</v>
      </c>
      <c r="C22" s="28" t="s">
        <v>148</v>
      </c>
      <c r="D22" s="29">
        <v>0</v>
      </c>
      <c r="E22" s="29"/>
    </row>
    <row r="23" spans="1:5" s="22" customFormat="1" ht="15.75" customHeight="1">
      <c r="A23" s="27"/>
      <c r="B23" s="24" t="s">
        <v>141</v>
      </c>
      <c r="C23" s="30" t="s">
        <v>149</v>
      </c>
      <c r="D23" s="29">
        <v>0</v>
      </c>
      <c r="E23" s="29"/>
    </row>
    <row r="24" spans="1:5" s="22" customFormat="1" ht="15.75" customHeight="1">
      <c r="A24" s="31"/>
      <c r="B24" s="24" t="s">
        <v>142</v>
      </c>
      <c r="C24" s="28" t="s">
        <v>150</v>
      </c>
      <c r="D24" s="29">
        <v>99573</v>
      </c>
      <c r="E24" s="29">
        <v>237066</v>
      </c>
    </row>
    <row r="25" spans="1:5" ht="15.75" customHeight="1">
      <c r="A25" s="27"/>
      <c r="B25" s="24" t="s">
        <v>143</v>
      </c>
      <c r="C25" s="28" t="s">
        <v>151</v>
      </c>
      <c r="D25" s="29">
        <v>5000</v>
      </c>
      <c r="E25" s="29">
        <v>12108</v>
      </c>
    </row>
    <row r="26" spans="1:5" ht="15.75" customHeight="1" thickBot="1">
      <c r="A26" s="33"/>
      <c r="B26" s="34" t="s">
        <v>144</v>
      </c>
      <c r="C26" s="30" t="s">
        <v>562</v>
      </c>
      <c r="D26" s="29">
        <v>60</v>
      </c>
      <c r="E26" s="29">
        <v>60</v>
      </c>
    </row>
    <row r="27" spans="1:5" ht="15.75" customHeight="1" thickBot="1">
      <c r="A27" s="14" t="s">
        <v>6</v>
      </c>
      <c r="B27" s="148"/>
      <c r="C27" s="20" t="s">
        <v>155</v>
      </c>
      <c r="D27" s="38">
        <v>17300</v>
      </c>
      <c r="E27" s="38">
        <v>10347</v>
      </c>
    </row>
    <row r="28" spans="1:5" s="22" customFormat="1" ht="15.75" customHeight="1" thickBot="1">
      <c r="A28" s="14" t="s">
        <v>7</v>
      </c>
      <c r="B28" s="19"/>
      <c r="C28" s="20" t="s">
        <v>305</v>
      </c>
      <c r="D28" s="21">
        <f>SUM(D29:D36)</f>
        <v>628114</v>
      </c>
      <c r="E28" s="21">
        <f>SUM(E29:E36)</f>
        <v>668195</v>
      </c>
    </row>
    <row r="29" spans="1:5" ht="15.75" customHeight="1">
      <c r="A29" s="27"/>
      <c r="B29" s="24" t="s">
        <v>69</v>
      </c>
      <c r="C29" s="36" t="s">
        <v>161</v>
      </c>
      <c r="D29" s="29">
        <v>484507</v>
      </c>
      <c r="E29" s="29">
        <v>483960</v>
      </c>
    </row>
    <row r="30" spans="1:5" ht="15.75" customHeight="1">
      <c r="A30" s="27"/>
      <c r="B30" s="24" t="s">
        <v>70</v>
      </c>
      <c r="C30" s="28" t="s">
        <v>162</v>
      </c>
      <c r="D30" s="29">
        <v>143607</v>
      </c>
      <c r="E30" s="29">
        <v>130662</v>
      </c>
    </row>
    <row r="31" spans="1:5" ht="15.75" customHeight="1">
      <c r="A31" s="27"/>
      <c r="B31" s="24" t="s">
        <v>71</v>
      </c>
      <c r="C31" s="28" t="s">
        <v>163</v>
      </c>
      <c r="D31" s="29">
        <v>0</v>
      </c>
      <c r="E31" s="29">
        <v>12825</v>
      </c>
    </row>
    <row r="32" spans="1:5" ht="15.75" customHeight="1">
      <c r="A32" s="27"/>
      <c r="B32" s="24" t="s">
        <v>156</v>
      </c>
      <c r="C32" s="28" t="s">
        <v>74</v>
      </c>
      <c r="D32" s="29">
        <v>0</v>
      </c>
      <c r="E32" s="29">
        <v>0</v>
      </c>
    </row>
    <row r="33" spans="1:5" ht="30">
      <c r="A33" s="27"/>
      <c r="B33" s="24" t="s">
        <v>157</v>
      </c>
      <c r="C33" s="28" t="s">
        <v>164</v>
      </c>
      <c r="D33" s="29">
        <v>0</v>
      </c>
      <c r="E33" s="29">
        <v>0</v>
      </c>
    </row>
    <row r="34" spans="1:5" ht="15.75" customHeight="1">
      <c r="A34" s="27"/>
      <c r="B34" s="24" t="s">
        <v>158</v>
      </c>
      <c r="C34" s="28" t="s">
        <v>165</v>
      </c>
      <c r="D34" s="29">
        <v>0</v>
      </c>
      <c r="E34" s="29">
        <v>0</v>
      </c>
    </row>
    <row r="35" spans="1:5" ht="15.75" customHeight="1">
      <c r="A35" s="27"/>
      <c r="B35" s="24" t="s">
        <v>159</v>
      </c>
      <c r="C35" s="28" t="s">
        <v>166</v>
      </c>
      <c r="D35" s="29">
        <v>0</v>
      </c>
      <c r="E35" s="29">
        <v>0</v>
      </c>
    </row>
    <row r="36" spans="1:5" ht="15.75" customHeight="1">
      <c r="A36" s="27"/>
      <c r="B36" s="24" t="s">
        <v>160</v>
      </c>
      <c r="C36" s="28" t="s">
        <v>277</v>
      </c>
      <c r="D36" s="29">
        <v>0</v>
      </c>
      <c r="E36" s="29">
        <v>40748</v>
      </c>
    </row>
    <row r="37" spans="1:5" ht="15.75" customHeight="1" thickBot="1">
      <c r="A37" s="27"/>
      <c r="B37" s="338" t="s">
        <v>552</v>
      </c>
      <c r="C37" s="151" t="s">
        <v>553</v>
      </c>
      <c r="D37" s="29"/>
      <c r="E37" s="29"/>
    </row>
    <row r="38" spans="1:5" ht="15.75" customHeight="1" thickBot="1">
      <c r="A38" s="14" t="s">
        <v>8</v>
      </c>
      <c r="B38" s="37"/>
      <c r="C38" s="37" t="s">
        <v>278</v>
      </c>
      <c r="D38" s="21">
        <f>SUM(D39,D45)</f>
        <v>629281</v>
      </c>
      <c r="E38" s="21">
        <f>SUM(E39,E45)</f>
        <v>651230</v>
      </c>
    </row>
    <row r="39" spans="1:5" ht="15.75" customHeight="1">
      <c r="A39" s="23"/>
      <c r="B39" s="41" t="s">
        <v>72</v>
      </c>
      <c r="C39" s="150" t="s">
        <v>170</v>
      </c>
      <c r="D39" s="331">
        <f>SUM(D40:D44)</f>
        <v>94390</v>
      </c>
      <c r="E39" s="331">
        <f>SUM(E40:E44)</f>
        <v>116339</v>
      </c>
    </row>
    <row r="40" spans="1:5" ht="15.75" customHeight="1">
      <c r="A40" s="27"/>
      <c r="B40" s="62" t="s">
        <v>75</v>
      </c>
      <c r="C40" s="151" t="s">
        <v>171</v>
      </c>
      <c r="D40" s="29">
        <v>0</v>
      </c>
      <c r="E40" s="29">
        <v>6825</v>
      </c>
    </row>
    <row r="41" spans="1:5" ht="15.75" customHeight="1">
      <c r="A41" s="27"/>
      <c r="B41" s="62" t="s">
        <v>76</v>
      </c>
      <c r="C41" s="151" t="s">
        <v>172</v>
      </c>
      <c r="D41" s="29">
        <v>4754</v>
      </c>
      <c r="E41" s="29">
        <v>9689</v>
      </c>
    </row>
    <row r="42" spans="1:5" ht="30">
      <c r="A42" s="27"/>
      <c r="B42" s="62" t="s">
        <v>77</v>
      </c>
      <c r="C42" s="151" t="s">
        <v>279</v>
      </c>
      <c r="D42" s="29">
        <v>31241</v>
      </c>
      <c r="E42" s="29">
        <v>34195</v>
      </c>
    </row>
    <row r="43" spans="1:5" ht="15.75" customHeight="1">
      <c r="A43" s="27"/>
      <c r="B43" s="62" t="s">
        <v>78</v>
      </c>
      <c r="C43" s="151" t="s">
        <v>45</v>
      </c>
      <c r="D43" s="29">
        <v>25023</v>
      </c>
      <c r="E43" s="29">
        <v>25023</v>
      </c>
    </row>
    <row r="44" spans="1:5" ht="15.75" customHeight="1">
      <c r="A44" s="27"/>
      <c r="B44" s="62" t="s">
        <v>168</v>
      </c>
      <c r="C44" s="151" t="s">
        <v>174</v>
      </c>
      <c r="D44" s="29">
        <v>33372</v>
      </c>
      <c r="E44" s="29">
        <v>40607</v>
      </c>
    </row>
    <row r="45" spans="1:5" ht="30">
      <c r="A45" s="27"/>
      <c r="B45" s="62" t="s">
        <v>73</v>
      </c>
      <c r="C45" s="152" t="s">
        <v>175</v>
      </c>
      <c r="D45" s="330">
        <f>SUM(D46:D50)</f>
        <v>534891</v>
      </c>
      <c r="E45" s="330">
        <f>SUM(E46:E50)</f>
        <v>534891</v>
      </c>
    </row>
    <row r="46" spans="1:5" ht="15.75" customHeight="1">
      <c r="A46" s="27"/>
      <c r="B46" s="62" t="s">
        <v>81</v>
      </c>
      <c r="C46" s="151" t="s">
        <v>171</v>
      </c>
      <c r="D46" s="29">
        <v>0</v>
      </c>
      <c r="E46" s="29">
        <v>0</v>
      </c>
    </row>
    <row r="47" spans="1:5" ht="15.75" customHeight="1">
      <c r="A47" s="27"/>
      <c r="B47" s="62" t="s">
        <v>82</v>
      </c>
      <c r="C47" s="151" t="s">
        <v>172</v>
      </c>
      <c r="D47" s="29">
        <v>0</v>
      </c>
      <c r="E47" s="29">
        <v>0</v>
      </c>
    </row>
    <row r="48" spans="1:5" ht="30">
      <c r="A48" s="27"/>
      <c r="B48" s="62" t="s">
        <v>83</v>
      </c>
      <c r="C48" s="151" t="s">
        <v>173</v>
      </c>
      <c r="D48" s="29">
        <v>0</v>
      </c>
      <c r="E48" s="29">
        <v>0</v>
      </c>
    </row>
    <row r="49" spans="1:5" ht="15.75" customHeight="1">
      <c r="A49" s="27"/>
      <c r="B49" s="62" t="s">
        <v>84</v>
      </c>
      <c r="C49" s="151" t="s">
        <v>45</v>
      </c>
      <c r="D49" s="29">
        <v>534891</v>
      </c>
      <c r="E49" s="29">
        <v>534891</v>
      </c>
    </row>
    <row r="50" spans="1:5" ht="15.75" customHeight="1" thickBot="1">
      <c r="A50" s="43"/>
      <c r="B50" s="44" t="s">
        <v>169</v>
      </c>
      <c r="C50" s="153" t="s">
        <v>304</v>
      </c>
      <c r="D50" s="29">
        <v>0</v>
      </c>
      <c r="E50" s="29">
        <v>0</v>
      </c>
    </row>
    <row r="51" spans="1:5" s="22" customFormat="1" ht="15.75" customHeight="1" thickBot="1">
      <c r="A51" s="14" t="s">
        <v>9</v>
      </c>
      <c r="B51" s="19"/>
      <c r="C51" s="37" t="s">
        <v>280</v>
      </c>
      <c r="D51" s="21">
        <f>SUM(D52:D54)</f>
        <v>380</v>
      </c>
      <c r="E51" s="21">
        <f>SUM(E52:E54)</f>
        <v>1770</v>
      </c>
    </row>
    <row r="52" spans="1:5" ht="30">
      <c r="A52" s="27"/>
      <c r="B52" s="62" t="s">
        <v>79</v>
      </c>
      <c r="C52" s="36" t="s">
        <v>178</v>
      </c>
      <c r="D52" s="29">
        <v>50</v>
      </c>
      <c r="E52" s="29">
        <v>1440</v>
      </c>
    </row>
    <row r="53" spans="1:5" ht="30">
      <c r="A53" s="27"/>
      <c r="B53" s="62" t="s">
        <v>80</v>
      </c>
      <c r="C53" s="28" t="s">
        <v>179</v>
      </c>
      <c r="D53" s="29">
        <v>0</v>
      </c>
      <c r="E53" s="29">
        <v>0</v>
      </c>
    </row>
    <row r="54" spans="1:5" ht="15.75" customHeight="1" thickBot="1">
      <c r="A54" s="27"/>
      <c r="B54" s="62" t="s">
        <v>177</v>
      </c>
      <c r="C54" s="154" t="s">
        <v>124</v>
      </c>
      <c r="D54" s="29">
        <v>330</v>
      </c>
      <c r="E54" s="29">
        <v>330</v>
      </c>
    </row>
    <row r="55" spans="1:5" ht="15.75" customHeight="1" thickBot="1">
      <c r="A55" s="14" t="s">
        <v>10</v>
      </c>
      <c r="B55" s="19"/>
      <c r="C55" s="37" t="s">
        <v>281</v>
      </c>
      <c r="D55" s="21">
        <f>SUM(D56:D57)</f>
        <v>0</v>
      </c>
      <c r="E55" s="21">
        <f>SUM(E56:E57)</f>
        <v>0</v>
      </c>
    </row>
    <row r="56" spans="1:5" ht="15.75" customHeight="1">
      <c r="A56" s="59"/>
      <c r="B56" s="62" t="s">
        <v>180</v>
      </c>
      <c r="C56" s="28" t="s">
        <v>117</v>
      </c>
      <c r="D56" s="29">
        <v>0</v>
      </c>
      <c r="E56" s="29">
        <v>0</v>
      </c>
    </row>
    <row r="57" spans="1:5" ht="30.75" thickBot="1">
      <c r="A57" s="27"/>
      <c r="B57" s="62" t="s">
        <v>181</v>
      </c>
      <c r="C57" s="28" t="s">
        <v>118</v>
      </c>
      <c r="D57" s="35">
        <v>0</v>
      </c>
      <c r="E57" s="35">
        <v>0</v>
      </c>
    </row>
    <row r="58" spans="1:5" ht="32.25" thickBot="1">
      <c r="A58" s="14" t="s">
        <v>11</v>
      </c>
      <c r="B58" s="63"/>
      <c r="C58" s="155" t="s">
        <v>282</v>
      </c>
      <c r="D58" s="38">
        <v>2633</v>
      </c>
      <c r="E58" s="38">
        <v>2633</v>
      </c>
    </row>
    <row r="59" spans="1:5" s="347" customFormat="1" ht="15.75" customHeight="1" thickBot="1">
      <c r="A59" s="31" t="s">
        <v>12</v>
      </c>
      <c r="B59" s="357"/>
      <c r="C59" s="358" t="s">
        <v>568</v>
      </c>
      <c r="D59" s="351"/>
      <c r="E59" s="351"/>
    </row>
    <row r="60" spans="1:5" s="22" customFormat="1" ht="30.75" thickBot="1">
      <c r="A60" s="14" t="s">
        <v>13</v>
      </c>
      <c r="B60" s="19"/>
      <c r="C60" s="224" t="s">
        <v>283</v>
      </c>
      <c r="D60" s="225">
        <f>+D9+D18+D27+D28+D38+D51+D55+D58</f>
        <v>3285248</v>
      </c>
      <c r="E60" s="225">
        <f>+E9+E18+E27+E28+E38+E51+E55+E58</f>
        <v>3496290</v>
      </c>
    </row>
    <row r="61" spans="1:5" s="22" customFormat="1" ht="32.25" thickBot="1">
      <c r="A61" s="14" t="s">
        <v>14</v>
      </c>
      <c r="B61" s="39"/>
      <c r="C61" s="37" t="s">
        <v>569</v>
      </c>
      <c r="D61" s="40">
        <f>+D62+D63</f>
        <v>320270</v>
      </c>
      <c r="E61" s="40">
        <f>+E62+E63</f>
        <v>345461</v>
      </c>
    </row>
    <row r="62" spans="1:5" s="22" customFormat="1" ht="30">
      <c r="A62" s="23"/>
      <c r="B62" s="41" t="s">
        <v>188</v>
      </c>
      <c r="C62" s="25" t="s">
        <v>185</v>
      </c>
      <c r="D62" s="29">
        <v>136218</v>
      </c>
      <c r="E62" s="29">
        <v>161409</v>
      </c>
    </row>
    <row r="63" spans="1:5" s="22" customFormat="1" ht="30.75" thickBot="1">
      <c r="A63" s="43"/>
      <c r="B63" s="44" t="s">
        <v>189</v>
      </c>
      <c r="C63" s="45" t="s">
        <v>186</v>
      </c>
      <c r="D63" s="29">
        <v>184052</v>
      </c>
      <c r="E63" s="29">
        <v>184052</v>
      </c>
    </row>
    <row r="64" spans="1:5" ht="32.25" thickBot="1">
      <c r="A64" s="47" t="s">
        <v>15</v>
      </c>
      <c r="B64" s="48"/>
      <c r="C64" s="37" t="s">
        <v>570</v>
      </c>
      <c r="D64" s="21">
        <f>+D65+D66</f>
        <v>406997</v>
      </c>
      <c r="E64" s="21">
        <f>+E65+E66</f>
        <v>406997</v>
      </c>
    </row>
    <row r="65" spans="1:5" ht="15.75">
      <c r="A65" s="156"/>
      <c r="B65" s="157" t="s">
        <v>572</v>
      </c>
      <c r="C65" s="147" t="s">
        <v>284</v>
      </c>
      <c r="D65" s="29">
        <v>0</v>
      </c>
      <c r="E65" s="29">
        <v>0</v>
      </c>
    </row>
    <row r="66" spans="1:5" ht="15.75" customHeight="1">
      <c r="A66" s="339"/>
      <c r="B66" s="62" t="s">
        <v>579</v>
      </c>
      <c r="C66" s="147" t="s">
        <v>285</v>
      </c>
      <c r="D66" s="29">
        <v>406997</v>
      </c>
      <c r="E66" s="29">
        <v>406997</v>
      </c>
    </row>
    <row r="67" spans="1:5" ht="15.75" customHeight="1" thickBot="1">
      <c r="A67" s="158"/>
      <c r="B67" s="340" t="s">
        <v>587</v>
      </c>
      <c r="C67" s="341" t="s">
        <v>555</v>
      </c>
      <c r="D67" s="342"/>
      <c r="E67" s="342"/>
    </row>
    <row r="68" spans="1:5" s="347" customFormat="1" ht="15.75" customHeight="1" thickBot="1">
      <c r="A68" s="343" t="s">
        <v>16</v>
      </c>
      <c r="B68" s="344"/>
      <c r="C68" s="345" t="s">
        <v>571</v>
      </c>
      <c r="D68" s="346"/>
      <c r="E68" s="346"/>
    </row>
    <row r="69" spans="1:5" ht="15.75" customHeight="1" thickBot="1">
      <c r="A69" s="47" t="s">
        <v>17</v>
      </c>
      <c r="B69" s="49"/>
      <c r="C69" s="50" t="s">
        <v>306</v>
      </c>
      <c r="D69" s="40">
        <f>+D60+D61+D64</f>
        <v>4012515</v>
      </c>
      <c r="E69" s="40">
        <f>+E60+E61+E64</f>
        <v>4248748</v>
      </c>
    </row>
    <row r="70" spans="1:5" ht="15" customHeight="1" thickBot="1">
      <c r="A70" s="51"/>
      <c r="B70" s="51"/>
      <c r="C70" s="52"/>
      <c r="D70" s="53"/>
      <c r="E70" s="53"/>
    </row>
    <row r="71" spans="1:5" s="5" customFormat="1" ht="15.75" customHeight="1" thickBot="1">
      <c r="A71" s="12"/>
      <c r="B71" s="56"/>
      <c r="C71" s="56" t="s">
        <v>46</v>
      </c>
      <c r="D71" s="57"/>
      <c r="E71" s="57"/>
    </row>
    <row r="72" spans="1:5" s="22" customFormat="1" ht="15.75" customHeight="1" thickBot="1">
      <c r="A72" s="14" t="s">
        <v>3</v>
      </c>
      <c r="B72" s="37"/>
      <c r="C72" s="58" t="s">
        <v>323</v>
      </c>
      <c r="D72" s="21">
        <f>SUM(D73:D78)</f>
        <v>952730</v>
      </c>
      <c r="E72" s="21">
        <f>SUM(E73:E75,E78)</f>
        <v>1146165</v>
      </c>
    </row>
    <row r="73" spans="1:5" ht="15.75" customHeight="1">
      <c r="A73" s="59"/>
      <c r="B73" s="60" t="s">
        <v>85</v>
      </c>
      <c r="C73" s="36" t="s">
        <v>34</v>
      </c>
      <c r="D73" s="29">
        <v>15000</v>
      </c>
      <c r="E73" s="29">
        <v>42758</v>
      </c>
    </row>
    <row r="74" spans="1:5" ht="30">
      <c r="A74" s="27"/>
      <c r="B74" s="62" t="s">
        <v>86</v>
      </c>
      <c r="C74" s="28" t="s">
        <v>201</v>
      </c>
      <c r="D74" s="29">
        <v>100</v>
      </c>
      <c r="E74" s="29">
        <v>10205</v>
      </c>
    </row>
    <row r="75" spans="1:5" ht="15.75" customHeight="1">
      <c r="A75" s="27"/>
      <c r="B75" s="62" t="s">
        <v>87</v>
      </c>
      <c r="C75" s="28" t="s">
        <v>116</v>
      </c>
      <c r="D75" s="29">
        <v>447770</v>
      </c>
      <c r="E75" s="29">
        <v>669986</v>
      </c>
    </row>
    <row r="76" spans="1:5" ht="15.75" customHeight="1">
      <c r="A76" s="27"/>
      <c r="B76" s="62" t="s">
        <v>565</v>
      </c>
      <c r="C76" s="28" t="s">
        <v>564</v>
      </c>
      <c r="D76" s="29">
        <v>0</v>
      </c>
      <c r="E76" s="29">
        <v>63080</v>
      </c>
    </row>
    <row r="77" spans="1:5" ht="15.75" customHeight="1">
      <c r="A77" s="27"/>
      <c r="B77" s="62" t="s">
        <v>88</v>
      </c>
      <c r="C77" s="28" t="s">
        <v>202</v>
      </c>
      <c r="D77" s="29">
        <v>0</v>
      </c>
      <c r="E77" s="29"/>
    </row>
    <row r="78" spans="1:5" ht="15.75" customHeight="1">
      <c r="A78" s="27"/>
      <c r="B78" s="62" t="s">
        <v>97</v>
      </c>
      <c r="C78" s="28" t="s">
        <v>203</v>
      </c>
      <c r="D78" s="29">
        <f>SUM(D79:D85)</f>
        <v>489860</v>
      </c>
      <c r="E78" s="29">
        <f>SUM(E79:E85)</f>
        <v>423216</v>
      </c>
    </row>
    <row r="79" spans="1:5" ht="15.75" customHeight="1">
      <c r="A79" s="27"/>
      <c r="B79" s="62" t="s">
        <v>89</v>
      </c>
      <c r="C79" s="28" t="s">
        <v>249</v>
      </c>
      <c r="D79" s="29">
        <v>0</v>
      </c>
      <c r="E79" s="29">
        <v>0</v>
      </c>
    </row>
    <row r="80" spans="1:5" ht="15.75" customHeight="1">
      <c r="A80" s="27"/>
      <c r="B80" s="62" t="s">
        <v>90</v>
      </c>
      <c r="C80" s="160" t="s">
        <v>250</v>
      </c>
      <c r="D80" s="29">
        <v>147090</v>
      </c>
      <c r="E80" s="29">
        <v>34331</v>
      </c>
    </row>
    <row r="81" spans="1:5" ht="15.75">
      <c r="A81" s="27"/>
      <c r="B81" s="62" t="s">
        <v>98</v>
      </c>
      <c r="C81" s="160" t="s">
        <v>251</v>
      </c>
      <c r="D81" s="29">
        <v>50443</v>
      </c>
      <c r="E81" s="29">
        <v>50791</v>
      </c>
    </row>
    <row r="82" spans="1:5" ht="30">
      <c r="A82" s="27"/>
      <c r="B82" s="62" t="s">
        <v>99</v>
      </c>
      <c r="C82" s="161" t="s">
        <v>252</v>
      </c>
      <c r="D82" s="29">
        <v>129032</v>
      </c>
      <c r="E82" s="29">
        <v>171546</v>
      </c>
    </row>
    <row r="83" spans="1:5" ht="15.75">
      <c r="A83" s="27"/>
      <c r="B83" s="62" t="s">
        <v>100</v>
      </c>
      <c r="C83" s="161" t="s">
        <v>253</v>
      </c>
      <c r="D83" s="29">
        <v>163295</v>
      </c>
      <c r="E83" s="29">
        <v>166548</v>
      </c>
    </row>
    <row r="84" spans="1:5" ht="30">
      <c r="A84" s="27"/>
      <c r="B84" s="62" t="s">
        <v>101</v>
      </c>
      <c r="C84" s="161" t="s">
        <v>254</v>
      </c>
      <c r="D84" s="29">
        <v>0</v>
      </c>
      <c r="E84" s="29">
        <v>0</v>
      </c>
    </row>
    <row r="85" spans="1:5" ht="15.75" customHeight="1" thickBot="1">
      <c r="A85" s="33"/>
      <c r="B85" s="159" t="s">
        <v>103</v>
      </c>
      <c r="C85" s="162" t="s">
        <v>255</v>
      </c>
      <c r="D85" s="29">
        <v>0</v>
      </c>
      <c r="E85" s="29">
        <v>0</v>
      </c>
    </row>
    <row r="86" spans="1:5" ht="15.75" customHeight="1" thickBot="1">
      <c r="A86" s="14" t="s">
        <v>4</v>
      </c>
      <c r="B86" s="37"/>
      <c r="C86" s="58" t="s">
        <v>336</v>
      </c>
      <c r="D86" s="21">
        <f>SUM(D87:D93)</f>
        <v>946638</v>
      </c>
      <c r="E86" s="21">
        <f>SUM(E87:E93)</f>
        <v>1103929</v>
      </c>
    </row>
    <row r="87" spans="1:5" s="22" customFormat="1" ht="15.75" customHeight="1">
      <c r="A87" s="59"/>
      <c r="B87" s="60" t="s">
        <v>91</v>
      </c>
      <c r="C87" s="36" t="s">
        <v>204</v>
      </c>
      <c r="D87" s="29">
        <v>11171</v>
      </c>
      <c r="E87" s="29">
        <v>27930</v>
      </c>
    </row>
    <row r="88" spans="1:5" ht="15.75" customHeight="1">
      <c r="A88" s="27"/>
      <c r="B88" s="62" t="s">
        <v>92</v>
      </c>
      <c r="C88" s="28" t="s">
        <v>205</v>
      </c>
      <c r="D88" s="29">
        <v>29923</v>
      </c>
      <c r="E88" s="29">
        <v>31101</v>
      </c>
    </row>
    <row r="89" spans="1:5" ht="15.75" customHeight="1">
      <c r="A89" s="27"/>
      <c r="B89" s="62" t="s">
        <v>93</v>
      </c>
      <c r="C89" s="28" t="s">
        <v>206</v>
      </c>
      <c r="D89" s="29">
        <v>0</v>
      </c>
      <c r="E89" s="29"/>
    </row>
    <row r="90" spans="1:5" ht="15.75" customHeight="1">
      <c r="A90" s="27"/>
      <c r="B90" s="62" t="s">
        <v>94</v>
      </c>
      <c r="C90" s="28" t="s">
        <v>207</v>
      </c>
      <c r="D90" s="29">
        <v>0</v>
      </c>
      <c r="E90" s="29"/>
    </row>
    <row r="91" spans="1:5" ht="30">
      <c r="A91" s="27"/>
      <c r="B91" s="62" t="s">
        <v>95</v>
      </c>
      <c r="C91" s="28" t="s">
        <v>212</v>
      </c>
      <c r="D91" s="29">
        <v>879027</v>
      </c>
      <c r="E91" s="29">
        <v>554555</v>
      </c>
    </row>
    <row r="92" spans="1:5" ht="30">
      <c r="A92" s="27"/>
      <c r="B92" s="62" t="s">
        <v>102</v>
      </c>
      <c r="C92" s="28" t="s">
        <v>300</v>
      </c>
      <c r="D92" s="29">
        <v>0</v>
      </c>
      <c r="E92" s="29">
        <v>400002</v>
      </c>
    </row>
    <row r="93" spans="1:5" ht="15.75" customHeight="1">
      <c r="A93" s="27"/>
      <c r="B93" s="62" t="s">
        <v>107</v>
      </c>
      <c r="C93" s="28" t="s">
        <v>214</v>
      </c>
      <c r="D93" s="29">
        <f>SUM(D94:D97)</f>
        <v>26517</v>
      </c>
      <c r="E93" s="29">
        <f>SUM(E94:E97)</f>
        <v>90341</v>
      </c>
    </row>
    <row r="94" spans="1:5" s="22" customFormat="1" ht="15.75" customHeight="1">
      <c r="A94" s="27"/>
      <c r="B94" s="62" t="s">
        <v>208</v>
      </c>
      <c r="C94" s="28" t="s">
        <v>245</v>
      </c>
      <c r="D94" s="29">
        <v>0</v>
      </c>
      <c r="E94" s="29">
        <v>0</v>
      </c>
    </row>
    <row r="95" spans="1:13" ht="30">
      <c r="A95" s="27"/>
      <c r="B95" s="62" t="s">
        <v>209</v>
      </c>
      <c r="C95" s="169" t="s">
        <v>246</v>
      </c>
      <c r="D95" s="29">
        <v>25517</v>
      </c>
      <c r="E95" s="29">
        <v>87841</v>
      </c>
      <c r="M95" s="163"/>
    </row>
    <row r="96" spans="1:5" ht="15.75" customHeight="1">
      <c r="A96" s="27"/>
      <c r="B96" s="62" t="s">
        <v>210</v>
      </c>
      <c r="C96" s="160" t="s">
        <v>247</v>
      </c>
      <c r="D96" s="29">
        <v>0</v>
      </c>
      <c r="E96" s="29">
        <v>2500</v>
      </c>
    </row>
    <row r="97" spans="1:5" ht="15.75" customHeight="1" thickBot="1">
      <c r="A97" s="33"/>
      <c r="B97" s="159" t="s">
        <v>211</v>
      </c>
      <c r="C97" s="164" t="s">
        <v>248</v>
      </c>
      <c r="D97" s="35">
        <v>1000</v>
      </c>
      <c r="E97" s="35">
        <v>0</v>
      </c>
    </row>
    <row r="98" spans="1:5" ht="16.5" thickBot="1">
      <c r="A98" s="14" t="s">
        <v>5</v>
      </c>
      <c r="B98" s="37"/>
      <c r="C98" s="58" t="s">
        <v>215</v>
      </c>
      <c r="D98" s="38">
        <v>3600</v>
      </c>
      <c r="E98" s="38">
        <v>3600</v>
      </c>
    </row>
    <row r="99" spans="1:5" s="22" customFormat="1" ht="15.75" customHeight="1" thickBot="1">
      <c r="A99" s="14" t="s">
        <v>6</v>
      </c>
      <c r="B99" s="37"/>
      <c r="C99" s="58" t="s">
        <v>337</v>
      </c>
      <c r="D99" s="21">
        <f>+D100+D101</f>
        <v>275686</v>
      </c>
      <c r="E99" s="21">
        <f>+E100+E101</f>
        <v>135825</v>
      </c>
    </row>
    <row r="100" spans="1:5" s="22" customFormat="1" ht="15.75" customHeight="1">
      <c r="A100" s="59"/>
      <c r="B100" s="60" t="s">
        <v>67</v>
      </c>
      <c r="C100" s="36" t="s">
        <v>48</v>
      </c>
      <c r="D100" s="29">
        <v>10000</v>
      </c>
      <c r="E100" s="29">
        <v>0</v>
      </c>
    </row>
    <row r="101" spans="1:5" s="22" customFormat="1" ht="15.75" customHeight="1" thickBot="1">
      <c r="A101" s="33"/>
      <c r="B101" s="159" t="s">
        <v>68</v>
      </c>
      <c r="C101" s="149" t="s">
        <v>49</v>
      </c>
      <c r="D101" s="29">
        <v>265686</v>
      </c>
      <c r="E101" s="29">
        <v>135825</v>
      </c>
    </row>
    <row r="102" spans="1:5" s="22" customFormat="1" ht="16.5" thickBot="1">
      <c r="A102" s="14" t="s">
        <v>7</v>
      </c>
      <c r="B102" s="165"/>
      <c r="C102" s="58" t="s">
        <v>308</v>
      </c>
      <c r="D102" s="38">
        <f>SUM(D103:D104)</f>
        <v>1495548</v>
      </c>
      <c r="E102" s="38">
        <f>SUM(E103:E104)</f>
        <v>1520916</v>
      </c>
    </row>
    <row r="103" spans="1:5" s="22" customFormat="1" ht="15.75" customHeight="1">
      <c r="A103" s="59"/>
      <c r="B103" s="60" t="s">
        <v>69</v>
      </c>
      <c r="C103" s="36" t="s">
        <v>382</v>
      </c>
      <c r="D103" s="29">
        <v>1494348</v>
      </c>
      <c r="E103" s="29">
        <v>1519738</v>
      </c>
    </row>
    <row r="104" spans="1:5" s="22" customFormat="1" ht="15.75" customHeight="1" thickBot="1">
      <c r="A104" s="33"/>
      <c r="B104" s="159" t="s">
        <v>70</v>
      </c>
      <c r="C104" s="149" t="s">
        <v>551</v>
      </c>
      <c r="D104" s="29">
        <v>1200</v>
      </c>
      <c r="E104" s="29">
        <v>1178</v>
      </c>
    </row>
    <row r="105" spans="1:5" s="22" customFormat="1" ht="30.75" thickBot="1">
      <c r="A105" s="14" t="s">
        <v>8</v>
      </c>
      <c r="B105" s="37"/>
      <c r="C105" s="166" t="s">
        <v>309</v>
      </c>
      <c r="D105" s="167">
        <f>+D72+D86+D98+D99+D102</f>
        <v>3674202</v>
      </c>
      <c r="E105" s="167">
        <f>+E72+E86+E98+E99+E102</f>
        <v>3910435</v>
      </c>
    </row>
    <row r="106" spans="1:5" s="22" customFormat="1" ht="32.25" thickBot="1">
      <c r="A106" s="14" t="s">
        <v>9</v>
      </c>
      <c r="B106" s="37"/>
      <c r="C106" s="58" t="s">
        <v>556</v>
      </c>
      <c r="D106" s="21">
        <f>+D107+D108</f>
        <v>338313</v>
      </c>
      <c r="E106" s="21">
        <f>+E107+E108</f>
        <v>338313</v>
      </c>
    </row>
    <row r="107" spans="1:5" ht="15.75" customHeight="1">
      <c r="A107" s="59"/>
      <c r="B107" s="62" t="s">
        <v>307</v>
      </c>
      <c r="C107" s="36" t="s">
        <v>286</v>
      </c>
      <c r="D107" s="29">
        <v>255290</v>
      </c>
      <c r="E107" s="29">
        <v>255290</v>
      </c>
    </row>
    <row r="108" spans="1:5" ht="15.75" customHeight="1">
      <c r="A108" s="27"/>
      <c r="B108" s="62" t="s">
        <v>80</v>
      </c>
      <c r="C108" s="28" t="s">
        <v>287</v>
      </c>
      <c r="D108" s="29">
        <v>83023</v>
      </c>
      <c r="E108" s="29">
        <v>83023</v>
      </c>
    </row>
    <row r="109" spans="1:5" ht="15.75" customHeight="1" thickBot="1">
      <c r="A109" s="43"/>
      <c r="B109" s="44" t="s">
        <v>177</v>
      </c>
      <c r="C109" s="348"/>
      <c r="D109" s="46"/>
      <c r="E109" s="46"/>
    </row>
    <row r="110" spans="1:5" s="347" customFormat="1" ht="15.75" customHeight="1" thickBot="1">
      <c r="A110" s="31" t="s">
        <v>10</v>
      </c>
      <c r="B110" s="349"/>
      <c r="C110" s="350" t="s">
        <v>557</v>
      </c>
      <c r="D110" s="351"/>
      <c r="E110" s="351"/>
    </row>
    <row r="111" spans="1:5" ht="15.75" customHeight="1" thickBot="1">
      <c r="A111" s="14" t="s">
        <v>11</v>
      </c>
      <c r="B111" s="63"/>
      <c r="C111" s="20" t="s">
        <v>310</v>
      </c>
      <c r="D111" s="21">
        <f>+D105+D106</f>
        <v>4012515</v>
      </c>
      <c r="E111" s="21">
        <f>+E105+E106</f>
        <v>4248748</v>
      </c>
    </row>
    <row r="112" spans="1:5" ht="15.75" customHeight="1" thickBot="1">
      <c r="A112" s="54"/>
      <c r="B112" s="55"/>
      <c r="C112" s="55"/>
      <c r="D112" s="55"/>
      <c r="E112" s="55"/>
    </row>
    <row r="113" spans="1:5" ht="15.75" customHeight="1" thickBot="1">
      <c r="A113" s="64" t="s">
        <v>288</v>
      </c>
      <c r="B113" s="65"/>
      <c r="C113" s="66"/>
      <c r="D113" s="67"/>
      <c r="E113" s="67"/>
    </row>
    <row r="114" spans="1:5" ht="15.75" customHeight="1" thickBot="1">
      <c r="A114" s="64" t="s">
        <v>289</v>
      </c>
      <c r="B114" s="65"/>
      <c r="C114" s="66"/>
      <c r="D114" s="67">
        <v>120</v>
      </c>
      <c r="E114" s="67">
        <v>120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56" r:id="rId1"/>
  <headerFooter alignWithMargins="0">
    <oddHeader xml:space="preserve">&amp;R&amp;"Times New Roman CE,Félkövér dőlt"&amp;11 </oddHeader>
    <oddFooter>&amp;L&amp;D&amp;C&amp;P</oddFooter>
  </headerFooter>
  <rowBreaks count="1" manualBreakCount="1">
    <brk id="6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D1" s="298"/>
      <c r="E1" s="298" t="s">
        <v>639</v>
      </c>
    </row>
    <row r="2" spans="1:5" s="4" customFormat="1" ht="45" customHeight="1">
      <c r="A2" s="451" t="s">
        <v>273</v>
      </c>
      <c r="B2" s="452"/>
      <c r="C2" s="6" t="s">
        <v>537</v>
      </c>
      <c r="D2" s="7" t="s">
        <v>50</v>
      </c>
      <c r="E2" s="7" t="s">
        <v>50</v>
      </c>
    </row>
    <row r="3" spans="1:5" s="4" customFormat="1" ht="32.25" customHeight="1" thickBot="1">
      <c r="A3" s="453" t="s">
        <v>272</v>
      </c>
      <c r="B3" s="454"/>
      <c r="C3" s="8" t="s">
        <v>303</v>
      </c>
      <c r="D3" s="9" t="s">
        <v>311</v>
      </c>
      <c r="E3" s="9" t="s">
        <v>311</v>
      </c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55"/>
      <c r="B5" s="456"/>
      <c r="C5" s="15" t="s">
        <v>361</v>
      </c>
      <c r="D5" s="16" t="s">
        <v>362</v>
      </c>
      <c r="E5" s="16" t="s">
        <v>363</v>
      </c>
    </row>
    <row r="6" spans="1:5" ht="48" thickBot="1">
      <c r="A6" s="455" t="s">
        <v>274</v>
      </c>
      <c r="B6" s="456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898</v>
      </c>
      <c r="E8" s="21">
        <f>SUM(E9:E16)</f>
        <v>5023</v>
      </c>
    </row>
    <row r="9" spans="1:5" s="22" customFormat="1" ht="15.75" customHeight="1">
      <c r="A9" s="23"/>
      <c r="B9" s="24" t="s">
        <v>85</v>
      </c>
      <c r="C9" s="25" t="s">
        <v>145</v>
      </c>
      <c r="D9" s="26">
        <v>0</v>
      </c>
      <c r="E9" s="26">
        <v>0</v>
      </c>
    </row>
    <row r="10" spans="1:5" s="22" customFormat="1" ht="15.75" customHeight="1">
      <c r="A10" s="27"/>
      <c r="B10" s="24" t="s">
        <v>86</v>
      </c>
      <c r="C10" s="28" t="s">
        <v>146</v>
      </c>
      <c r="D10" s="29">
        <v>365</v>
      </c>
      <c r="E10" s="29">
        <v>3758</v>
      </c>
    </row>
    <row r="11" spans="1:5" s="22" customFormat="1" ht="15.75" customHeight="1">
      <c r="A11" s="27"/>
      <c r="B11" s="24" t="s">
        <v>87</v>
      </c>
      <c r="C11" s="28" t="s">
        <v>147</v>
      </c>
      <c r="D11" s="29">
        <v>236</v>
      </c>
      <c r="E11" s="29">
        <v>236</v>
      </c>
    </row>
    <row r="12" spans="1:5" s="22" customFormat="1" ht="15.75" customHeight="1">
      <c r="A12" s="27"/>
      <c r="B12" s="24" t="s">
        <v>88</v>
      </c>
      <c r="C12" s="28" t="s">
        <v>148</v>
      </c>
      <c r="D12" s="29">
        <v>0</v>
      </c>
      <c r="E12" s="29"/>
    </row>
    <row r="13" spans="1:5" s="22" customFormat="1" ht="15.75" customHeight="1">
      <c r="A13" s="27"/>
      <c r="B13" s="24" t="s">
        <v>120</v>
      </c>
      <c r="C13" s="30" t="s">
        <v>149</v>
      </c>
      <c r="D13" s="29">
        <v>0</v>
      </c>
      <c r="E13" s="29"/>
    </row>
    <row r="14" spans="1:5" s="22" customFormat="1" ht="15.75" customHeight="1">
      <c r="A14" s="31"/>
      <c r="B14" s="24" t="s">
        <v>89</v>
      </c>
      <c r="C14" s="28" t="s">
        <v>150</v>
      </c>
      <c r="D14" s="32">
        <v>297</v>
      </c>
      <c r="E14" s="32">
        <v>1029</v>
      </c>
    </row>
    <row r="15" spans="1:5" ht="15.75" customHeight="1">
      <c r="A15" s="27"/>
      <c r="B15" s="24" t="s">
        <v>90</v>
      </c>
      <c r="C15" s="28" t="s">
        <v>291</v>
      </c>
      <c r="D15" s="29">
        <v>0</v>
      </c>
      <c r="E15" s="29">
        <v>0</v>
      </c>
    </row>
    <row r="16" spans="1:5" ht="15.75" customHeight="1" thickBot="1">
      <c r="A16" s="33"/>
      <c r="B16" s="34" t="s">
        <v>98</v>
      </c>
      <c r="C16" s="30" t="s">
        <v>271</v>
      </c>
      <c r="D16" s="35">
        <v>0</v>
      </c>
      <c r="E16" s="35">
        <v>0</v>
      </c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0</v>
      </c>
      <c r="E17" s="21">
        <f>SUM(E18:E21)</f>
        <v>942</v>
      </c>
    </row>
    <row r="18" spans="1:5" ht="15.75" customHeight="1">
      <c r="A18" s="27"/>
      <c r="B18" s="24" t="s">
        <v>91</v>
      </c>
      <c r="C18" s="36" t="s">
        <v>104</v>
      </c>
      <c r="D18" s="35">
        <v>0</v>
      </c>
      <c r="E18" s="35">
        <v>942</v>
      </c>
    </row>
    <row r="19" spans="1:5" ht="15.75" customHeight="1">
      <c r="A19" s="27"/>
      <c r="B19" s="24" t="s">
        <v>92</v>
      </c>
      <c r="C19" s="28" t="s">
        <v>105</v>
      </c>
      <c r="D19" s="29">
        <v>0</v>
      </c>
      <c r="E19" s="29">
        <v>0</v>
      </c>
    </row>
    <row r="20" spans="1:5" ht="15.75" customHeight="1">
      <c r="A20" s="27"/>
      <c r="B20" s="24" t="s">
        <v>93</v>
      </c>
      <c r="C20" s="28" t="s">
        <v>293</v>
      </c>
      <c r="D20" s="29">
        <v>0</v>
      </c>
      <c r="E20" s="29">
        <v>0</v>
      </c>
    </row>
    <row r="21" spans="1:5" ht="15.75" customHeight="1" thickBot="1">
      <c r="A21" s="27"/>
      <c r="B21" s="24" t="s">
        <v>94</v>
      </c>
      <c r="C21" s="28" t="s">
        <v>106</v>
      </c>
      <c r="D21" s="35">
        <v>0</v>
      </c>
      <c r="E21" s="35">
        <v>0</v>
      </c>
    </row>
    <row r="22" spans="1:5" ht="15.75" customHeight="1" thickBot="1">
      <c r="A22" s="14" t="s">
        <v>5</v>
      </c>
      <c r="B22" s="37"/>
      <c r="C22" s="37" t="s">
        <v>294</v>
      </c>
      <c r="D22" s="38">
        <v>0</v>
      </c>
      <c r="E22" s="38">
        <v>0</v>
      </c>
    </row>
    <row r="23" spans="1:5" ht="15.75" customHeight="1" thickBot="1">
      <c r="A23" s="14" t="s">
        <v>6</v>
      </c>
      <c r="B23" s="37"/>
      <c r="C23" s="37" t="s">
        <v>312</v>
      </c>
      <c r="D23" s="38">
        <v>500</v>
      </c>
      <c r="E23" s="38">
        <v>0</v>
      </c>
    </row>
    <row r="24" spans="1:5" s="22" customFormat="1" ht="15.75" customHeight="1" thickBot="1">
      <c r="A24" s="14" t="s">
        <v>7</v>
      </c>
      <c r="B24" s="19"/>
      <c r="C24" s="37" t="s">
        <v>313</v>
      </c>
      <c r="D24" s="38"/>
      <c r="E24" s="38"/>
    </row>
    <row r="25" spans="1:5" s="22" customFormat="1" ht="15.75" customHeight="1" thickBot="1">
      <c r="A25" s="14" t="s">
        <v>8</v>
      </c>
      <c r="B25" s="39"/>
      <c r="C25" s="37" t="s">
        <v>316</v>
      </c>
      <c r="D25" s="40">
        <f>+D26+D27</f>
        <v>0</v>
      </c>
      <c r="E25" s="40">
        <f>+E26+E27</f>
        <v>0</v>
      </c>
    </row>
    <row r="26" spans="1:5" s="22" customFormat="1" ht="15.75" customHeight="1">
      <c r="A26" s="23"/>
      <c r="B26" s="41" t="s">
        <v>72</v>
      </c>
      <c r="C26" s="25" t="s">
        <v>61</v>
      </c>
      <c r="D26" s="26">
        <v>0</v>
      </c>
      <c r="E26" s="26">
        <v>0</v>
      </c>
    </row>
    <row r="27" spans="1:5" s="22" customFormat="1" ht="15.75" customHeight="1" thickBot="1">
      <c r="A27" s="43"/>
      <c r="B27" s="44" t="s">
        <v>73</v>
      </c>
      <c r="C27" s="45" t="s">
        <v>297</v>
      </c>
      <c r="D27" s="46">
        <v>0</v>
      </c>
      <c r="E27" s="46">
        <v>0</v>
      </c>
    </row>
    <row r="28" spans="1:5" ht="15.75" customHeight="1" thickBot="1">
      <c r="A28" s="47" t="s">
        <v>9</v>
      </c>
      <c r="B28" s="48"/>
      <c r="C28" s="37" t="s">
        <v>314</v>
      </c>
      <c r="D28" s="38">
        <v>463425</v>
      </c>
      <c r="E28" s="38">
        <v>491571</v>
      </c>
    </row>
    <row r="29" spans="1:5" ht="15.75" customHeight="1" thickBot="1">
      <c r="A29" s="47" t="s">
        <v>10</v>
      </c>
      <c r="B29" s="49"/>
      <c r="C29" s="50" t="s">
        <v>315</v>
      </c>
      <c r="D29" s="40">
        <f>SUM(D8,D17,D22,D23,D24,D25,D28)</f>
        <v>464823</v>
      </c>
      <c r="E29" s="40">
        <f>SUM(E8,E17,E22,E23,E24,E25,E28)</f>
        <v>497536</v>
      </c>
    </row>
    <row r="30" spans="1:5" ht="15" customHeight="1">
      <c r="A30" s="51"/>
      <c r="B30" s="51"/>
      <c r="C30" s="52"/>
      <c r="D30" s="53"/>
      <c r="E30" s="53"/>
    </row>
    <row r="31" spans="1:5" ht="15.75" thickBot="1">
      <c r="A31" s="54"/>
      <c r="B31" s="55"/>
      <c r="C31" s="55"/>
      <c r="D31" s="55"/>
      <c r="E31" s="55"/>
    </row>
    <row r="32" spans="1:5" s="5" customFormat="1" ht="15.75" customHeight="1" thickBot="1">
      <c r="A32" s="12"/>
      <c r="B32" s="56"/>
      <c r="C32" s="56" t="s">
        <v>46</v>
      </c>
      <c r="D32" s="57"/>
      <c r="E32" s="57"/>
    </row>
    <row r="33" spans="1:5" s="22" customFormat="1" ht="15.75" customHeight="1" thickBot="1">
      <c r="A33" s="14" t="s">
        <v>3</v>
      </c>
      <c r="B33" s="37"/>
      <c r="C33" s="58" t="s">
        <v>323</v>
      </c>
      <c r="D33" s="21">
        <f>SUM(D34:D38)</f>
        <v>463623</v>
      </c>
      <c r="E33" s="21">
        <f>SUM(E34:E38)</f>
        <v>496358</v>
      </c>
    </row>
    <row r="34" spans="1:5" ht="15.75" customHeight="1">
      <c r="A34" s="59"/>
      <c r="B34" s="60" t="s">
        <v>85</v>
      </c>
      <c r="C34" s="36" t="s">
        <v>34</v>
      </c>
      <c r="D34" s="35">
        <v>252016</v>
      </c>
      <c r="E34" s="35">
        <v>219539</v>
      </c>
    </row>
    <row r="35" spans="1:5" ht="30">
      <c r="A35" s="27"/>
      <c r="B35" s="62" t="s">
        <v>86</v>
      </c>
      <c r="C35" s="28" t="s">
        <v>201</v>
      </c>
      <c r="D35" s="29">
        <v>64931</v>
      </c>
      <c r="E35" s="29">
        <v>57262</v>
      </c>
    </row>
    <row r="36" spans="1:5" ht="15.75" customHeight="1">
      <c r="A36" s="27"/>
      <c r="B36" s="62" t="s">
        <v>87</v>
      </c>
      <c r="C36" s="28" t="s">
        <v>116</v>
      </c>
      <c r="D36" s="29">
        <v>146676</v>
      </c>
      <c r="E36" s="29">
        <v>104041</v>
      </c>
    </row>
    <row r="37" spans="1:5" ht="15.75" customHeight="1">
      <c r="A37" s="27"/>
      <c r="B37" s="62" t="s">
        <v>88</v>
      </c>
      <c r="C37" s="28" t="s">
        <v>202</v>
      </c>
      <c r="D37" s="29">
        <v>0</v>
      </c>
      <c r="E37" s="29">
        <v>0</v>
      </c>
    </row>
    <row r="38" spans="1:5" ht="15.75" customHeight="1" thickBot="1">
      <c r="A38" s="27"/>
      <c r="B38" s="62" t="s">
        <v>97</v>
      </c>
      <c r="C38" s="28" t="s">
        <v>203</v>
      </c>
      <c r="D38" s="29">
        <v>0</v>
      </c>
      <c r="E38" s="29">
        <v>115516</v>
      </c>
    </row>
    <row r="39" spans="1:5" ht="15.75" customHeight="1" thickBot="1">
      <c r="A39" s="14" t="s">
        <v>4</v>
      </c>
      <c r="B39" s="37"/>
      <c r="C39" s="58" t="s">
        <v>324</v>
      </c>
      <c r="D39" s="21">
        <f>SUM(D40:D43)</f>
        <v>1200</v>
      </c>
      <c r="E39" s="21">
        <f>SUM(E40:E43)</f>
        <v>1178</v>
      </c>
    </row>
    <row r="40" spans="1:5" s="22" customFormat="1" ht="15.75" customHeight="1">
      <c r="A40" s="59"/>
      <c r="B40" s="60" t="s">
        <v>91</v>
      </c>
      <c r="C40" s="36" t="s">
        <v>204</v>
      </c>
      <c r="D40" s="35">
        <v>1200</v>
      </c>
      <c r="E40" s="35">
        <v>1178</v>
      </c>
    </row>
    <row r="41" spans="1:5" ht="15.75" customHeight="1">
      <c r="A41" s="27"/>
      <c r="B41" s="62" t="s">
        <v>92</v>
      </c>
      <c r="C41" s="28" t="s">
        <v>205</v>
      </c>
      <c r="D41" s="29">
        <v>0</v>
      </c>
      <c r="E41" s="29">
        <v>0</v>
      </c>
    </row>
    <row r="42" spans="1:5" ht="30">
      <c r="A42" s="27"/>
      <c r="B42" s="62" t="s">
        <v>95</v>
      </c>
      <c r="C42" s="28" t="s">
        <v>212</v>
      </c>
      <c r="D42" s="29">
        <v>0</v>
      </c>
      <c r="E42" s="29">
        <v>0</v>
      </c>
    </row>
    <row r="43" spans="1:5" ht="15.75" customHeight="1" thickBot="1">
      <c r="A43" s="27"/>
      <c r="B43" s="62" t="s">
        <v>107</v>
      </c>
      <c r="C43" s="28" t="s">
        <v>47</v>
      </c>
      <c r="D43" s="29">
        <v>0</v>
      </c>
      <c r="E43" s="29">
        <v>0</v>
      </c>
    </row>
    <row r="44" spans="1:5" ht="15.75" customHeight="1" thickBot="1">
      <c r="A44" s="14" t="s">
        <v>5</v>
      </c>
      <c r="B44" s="37"/>
      <c r="C44" s="58" t="s">
        <v>301</v>
      </c>
      <c r="D44" s="38">
        <v>0</v>
      </c>
      <c r="E44" s="38">
        <v>0</v>
      </c>
    </row>
    <row r="45" spans="1:5" ht="15.75" customHeight="1" thickBot="1">
      <c r="A45" s="14" t="s">
        <v>6</v>
      </c>
      <c r="B45" s="63"/>
      <c r="C45" s="20" t="s">
        <v>302</v>
      </c>
      <c r="D45" s="21">
        <f>+D33+D39+D44</f>
        <v>464823</v>
      </c>
      <c r="E45" s="21">
        <f>+E33+E39+E44</f>
        <v>497536</v>
      </c>
    </row>
    <row r="46" spans="1:5" ht="15.75" customHeight="1" thickBot="1">
      <c r="A46" s="54"/>
      <c r="B46" s="55"/>
      <c r="C46" s="55"/>
      <c r="D46" s="55"/>
      <c r="E46" s="55"/>
    </row>
    <row r="47" spans="1:5" ht="15.75" customHeight="1" thickBot="1">
      <c r="A47" s="64" t="s">
        <v>288</v>
      </c>
      <c r="B47" s="65"/>
      <c r="C47" s="66"/>
      <c r="D47" s="226">
        <v>62.5</v>
      </c>
      <c r="E47" s="226">
        <v>62.5</v>
      </c>
    </row>
    <row r="48" spans="1:5" ht="15.75" customHeight="1" thickBot="1">
      <c r="A48" s="64" t="s">
        <v>289</v>
      </c>
      <c r="B48" s="65"/>
      <c r="C48" s="66"/>
      <c r="D48" s="67"/>
      <c r="E48" s="67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640</v>
      </c>
    </row>
    <row r="2" spans="1:5" s="4" customFormat="1" ht="45" customHeight="1">
      <c r="A2" s="451" t="s">
        <v>273</v>
      </c>
      <c r="B2" s="452"/>
      <c r="C2" s="6" t="s">
        <v>343</v>
      </c>
      <c r="D2" s="7" t="s">
        <v>51</v>
      </c>
      <c r="E2" s="7" t="s">
        <v>51</v>
      </c>
    </row>
    <row r="3" spans="1:5" s="4" customFormat="1" ht="30" customHeight="1" thickBot="1">
      <c r="A3" s="453" t="s">
        <v>272</v>
      </c>
      <c r="B3" s="454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55"/>
      <c r="B5" s="456"/>
      <c r="C5" s="15" t="s">
        <v>361</v>
      </c>
      <c r="D5" s="16" t="s">
        <v>362</v>
      </c>
      <c r="E5" s="16" t="s">
        <v>363</v>
      </c>
    </row>
    <row r="6" spans="1:5" ht="48" thickBot="1">
      <c r="A6" s="455" t="s">
        <v>274</v>
      </c>
      <c r="B6" s="456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310"/>
      <c r="B7" s="30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203545</v>
      </c>
      <c r="E8" s="21">
        <f>SUM(E9:E16)</f>
        <v>246097</v>
      </c>
    </row>
    <row r="9" spans="1:5" s="22" customFormat="1" ht="15.75" customHeight="1">
      <c r="A9" s="23"/>
      <c r="B9" s="24" t="s">
        <v>85</v>
      </c>
      <c r="C9" s="25" t="s">
        <v>145</v>
      </c>
      <c r="D9" s="26">
        <v>0</v>
      </c>
      <c r="E9" s="26">
        <v>0</v>
      </c>
    </row>
    <row r="10" spans="1:5" s="22" customFormat="1" ht="15.75" customHeight="1">
      <c r="A10" s="27"/>
      <c r="B10" s="24" t="s">
        <v>86</v>
      </c>
      <c r="C10" s="28" t="s">
        <v>146</v>
      </c>
      <c r="D10" s="29">
        <v>157231</v>
      </c>
      <c r="E10" s="29">
        <v>190027</v>
      </c>
    </row>
    <row r="11" spans="1:5" s="22" customFormat="1" ht="15.75" customHeight="1">
      <c r="A11" s="27"/>
      <c r="B11" s="24" t="s">
        <v>87</v>
      </c>
      <c r="C11" s="28" t="s">
        <v>147</v>
      </c>
      <c r="D11" s="29">
        <v>0</v>
      </c>
      <c r="E11" s="29"/>
    </row>
    <row r="12" spans="1:5" s="22" customFormat="1" ht="15.75" customHeight="1">
      <c r="A12" s="27"/>
      <c r="B12" s="24" t="s">
        <v>88</v>
      </c>
      <c r="C12" s="28" t="s">
        <v>148</v>
      </c>
      <c r="D12" s="29">
        <v>0</v>
      </c>
      <c r="E12" s="29"/>
    </row>
    <row r="13" spans="1:5" s="22" customFormat="1" ht="15.75" customHeight="1">
      <c r="A13" s="27"/>
      <c r="B13" s="24" t="s">
        <v>120</v>
      </c>
      <c r="C13" s="30" t="s">
        <v>149</v>
      </c>
      <c r="D13" s="29">
        <v>2883</v>
      </c>
      <c r="E13" s="29">
        <v>2883</v>
      </c>
    </row>
    <row r="14" spans="1:5" s="22" customFormat="1" ht="15.75" customHeight="1">
      <c r="A14" s="31"/>
      <c r="B14" s="24" t="s">
        <v>89</v>
      </c>
      <c r="C14" s="28" t="s">
        <v>150</v>
      </c>
      <c r="D14" s="32">
        <v>43231</v>
      </c>
      <c r="E14" s="32">
        <v>52087</v>
      </c>
    </row>
    <row r="15" spans="1:5" ht="15.75" customHeight="1">
      <c r="A15" s="27"/>
      <c r="B15" s="24" t="s">
        <v>90</v>
      </c>
      <c r="C15" s="28" t="s">
        <v>291</v>
      </c>
      <c r="D15" s="29">
        <v>0</v>
      </c>
      <c r="E15" s="29"/>
    </row>
    <row r="16" spans="1:5" ht="15.75" customHeight="1" thickBot="1">
      <c r="A16" s="33"/>
      <c r="B16" s="34" t="s">
        <v>98</v>
      </c>
      <c r="C16" s="30" t="s">
        <v>271</v>
      </c>
      <c r="D16" s="35">
        <v>200</v>
      </c>
      <c r="E16" s="35">
        <v>1100</v>
      </c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29053</v>
      </c>
      <c r="E17" s="21">
        <f>SUM(E18:E21)</f>
        <v>27978</v>
      </c>
    </row>
    <row r="18" spans="1:5" ht="15.75" customHeight="1">
      <c r="A18" s="27"/>
      <c r="B18" s="24" t="s">
        <v>91</v>
      </c>
      <c r="C18" s="36" t="s">
        <v>104</v>
      </c>
      <c r="D18" s="35">
        <v>29053</v>
      </c>
      <c r="E18" s="35">
        <v>27978</v>
      </c>
    </row>
    <row r="19" spans="1:5" ht="15.75" customHeight="1">
      <c r="A19" s="27"/>
      <c r="B19" s="24" t="s">
        <v>92</v>
      </c>
      <c r="C19" s="28" t="s">
        <v>105</v>
      </c>
      <c r="D19" s="29">
        <v>0</v>
      </c>
      <c r="E19" s="29">
        <v>0</v>
      </c>
    </row>
    <row r="20" spans="1:5" ht="15.75" customHeight="1">
      <c r="A20" s="27"/>
      <c r="B20" s="24" t="s">
        <v>93</v>
      </c>
      <c r="C20" s="28" t="s">
        <v>293</v>
      </c>
      <c r="D20" s="29">
        <v>0</v>
      </c>
      <c r="E20" s="29">
        <v>0</v>
      </c>
    </row>
    <row r="21" spans="1:5" ht="15.75" customHeight="1" thickBot="1">
      <c r="A21" s="27"/>
      <c r="B21" s="24" t="s">
        <v>94</v>
      </c>
      <c r="C21" s="28" t="s">
        <v>106</v>
      </c>
      <c r="D21" s="29">
        <v>0</v>
      </c>
      <c r="E21" s="29">
        <v>0</v>
      </c>
    </row>
    <row r="22" spans="1:5" ht="16.5" thickBot="1">
      <c r="A22" s="14" t="s">
        <v>5</v>
      </c>
      <c r="B22" s="37"/>
      <c r="C22" s="37" t="s">
        <v>294</v>
      </c>
      <c r="D22" s="38">
        <v>0</v>
      </c>
      <c r="E22" s="38">
        <v>0</v>
      </c>
    </row>
    <row r="23" spans="1:5" s="22" customFormat="1" ht="15.75" customHeight="1" thickBot="1">
      <c r="A23" s="14" t="s">
        <v>6</v>
      </c>
      <c r="B23" s="19"/>
      <c r="C23" s="37" t="s">
        <v>295</v>
      </c>
      <c r="D23" s="38">
        <v>0</v>
      </c>
      <c r="E23" s="38">
        <v>0</v>
      </c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15859</v>
      </c>
    </row>
    <row r="25" spans="1:5" s="22" customFormat="1" ht="15.75" customHeight="1">
      <c r="A25" s="23"/>
      <c r="B25" s="41" t="s">
        <v>69</v>
      </c>
      <c r="C25" s="25" t="s">
        <v>61</v>
      </c>
      <c r="D25" s="29">
        <v>0</v>
      </c>
      <c r="E25" s="29">
        <v>15859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46">
        <v>0</v>
      </c>
      <c r="E26" s="46">
        <v>0</v>
      </c>
    </row>
    <row r="27" spans="1:5" ht="15.75" customHeight="1" thickBot="1">
      <c r="A27" s="47" t="s">
        <v>8</v>
      </c>
      <c r="B27" s="48"/>
      <c r="C27" s="37" t="s">
        <v>298</v>
      </c>
      <c r="D27" s="38">
        <v>50568</v>
      </c>
      <c r="E27" s="38">
        <v>51162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283166</v>
      </c>
      <c r="E28" s="40">
        <f>SUM(E8,E17,E22,E23,E24,E27)</f>
        <v>341096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283166</v>
      </c>
      <c r="E32" s="21">
        <f>SUM(E33:E37)</f>
        <v>340746</v>
      </c>
    </row>
    <row r="33" spans="1:5" ht="15.75" customHeight="1">
      <c r="A33" s="59"/>
      <c r="B33" s="60" t="s">
        <v>85</v>
      </c>
      <c r="C33" s="36" t="s">
        <v>34</v>
      </c>
      <c r="D33" s="29">
        <v>87984</v>
      </c>
      <c r="E33" s="29">
        <v>91043</v>
      </c>
    </row>
    <row r="34" spans="1:5" ht="30">
      <c r="A34" s="27"/>
      <c r="B34" s="62" t="s">
        <v>86</v>
      </c>
      <c r="C34" s="28" t="s">
        <v>201</v>
      </c>
      <c r="D34" s="29">
        <v>22444</v>
      </c>
      <c r="E34" s="29">
        <v>23198</v>
      </c>
    </row>
    <row r="35" spans="1:5" ht="15.75" customHeight="1">
      <c r="A35" s="27"/>
      <c r="B35" s="62" t="s">
        <v>87</v>
      </c>
      <c r="C35" s="28" t="s">
        <v>116</v>
      </c>
      <c r="D35" s="29">
        <v>172738</v>
      </c>
      <c r="E35" s="29">
        <v>217426</v>
      </c>
    </row>
    <row r="36" spans="1:5" ht="15.75" customHeight="1">
      <c r="A36" s="27"/>
      <c r="B36" s="62" t="s">
        <v>88</v>
      </c>
      <c r="C36" s="28" t="s">
        <v>202</v>
      </c>
      <c r="D36" s="29">
        <v>0</v>
      </c>
      <c r="E36" s="29">
        <v>0</v>
      </c>
    </row>
    <row r="37" spans="1:5" ht="15.75" customHeight="1" thickBot="1">
      <c r="A37" s="27"/>
      <c r="B37" s="62" t="s">
        <v>97</v>
      </c>
      <c r="C37" s="28" t="s">
        <v>203</v>
      </c>
      <c r="D37" s="29">
        <v>0</v>
      </c>
      <c r="E37" s="29">
        <v>9079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350</v>
      </c>
    </row>
    <row r="39" spans="1:5" s="22" customFormat="1" ht="15.75" customHeight="1">
      <c r="A39" s="59"/>
      <c r="B39" s="60" t="s">
        <v>91</v>
      </c>
      <c r="C39" s="36" t="s">
        <v>204</v>
      </c>
      <c r="D39" s="29">
        <v>0</v>
      </c>
      <c r="E39" s="29">
        <v>350</v>
      </c>
    </row>
    <row r="40" spans="1:5" ht="15.75" customHeight="1">
      <c r="A40" s="27"/>
      <c r="B40" s="62" t="s">
        <v>92</v>
      </c>
      <c r="C40" s="28" t="s">
        <v>205</v>
      </c>
      <c r="D40" s="29">
        <v>0</v>
      </c>
      <c r="E40" s="29">
        <v>0</v>
      </c>
    </row>
    <row r="41" spans="1:5" ht="30">
      <c r="A41" s="27"/>
      <c r="B41" s="62" t="s">
        <v>95</v>
      </c>
      <c r="C41" s="28" t="s">
        <v>212</v>
      </c>
      <c r="D41" s="29">
        <v>0</v>
      </c>
      <c r="E41" s="29">
        <v>0</v>
      </c>
    </row>
    <row r="42" spans="1:5" ht="15.75" customHeight="1" thickBot="1">
      <c r="A42" s="27"/>
      <c r="B42" s="62" t="s">
        <v>107</v>
      </c>
      <c r="C42" s="28" t="s">
        <v>47</v>
      </c>
      <c r="D42" s="29">
        <v>0</v>
      </c>
      <c r="E42" s="29">
        <v>0</v>
      </c>
    </row>
    <row r="43" spans="1:5" ht="15.75" customHeight="1" thickBot="1">
      <c r="A43" s="14" t="s">
        <v>5</v>
      </c>
      <c r="B43" s="37"/>
      <c r="C43" s="58" t="s">
        <v>301</v>
      </c>
      <c r="D43" s="38">
        <v>0</v>
      </c>
      <c r="E43" s="38">
        <v>0</v>
      </c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283166</v>
      </c>
      <c r="E44" s="21">
        <f>+E32+E38+E43</f>
        <v>341096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227">
        <v>42.75</v>
      </c>
      <c r="E46" s="227">
        <v>42.75</v>
      </c>
    </row>
    <row r="47" spans="1:5" ht="15.75" customHeight="1" thickBot="1">
      <c r="A47" s="64" t="s">
        <v>289</v>
      </c>
      <c r="B47" s="65"/>
      <c r="C47" s="66"/>
      <c r="D47" s="226">
        <v>2</v>
      </c>
      <c r="E47" s="226">
        <v>2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641</v>
      </c>
    </row>
    <row r="2" spans="1:5" s="4" customFormat="1" ht="45" customHeight="1">
      <c r="A2" s="451" t="s">
        <v>273</v>
      </c>
      <c r="B2" s="452"/>
      <c r="C2" s="6" t="s">
        <v>344</v>
      </c>
      <c r="D2" s="7" t="s">
        <v>52</v>
      </c>
      <c r="E2" s="7" t="s">
        <v>52</v>
      </c>
    </row>
    <row r="3" spans="1:5" s="4" customFormat="1" ht="30" customHeight="1" thickBot="1">
      <c r="A3" s="453" t="s">
        <v>272</v>
      </c>
      <c r="B3" s="454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55"/>
      <c r="B5" s="456"/>
      <c r="C5" s="15" t="s">
        <v>361</v>
      </c>
      <c r="D5" s="16" t="s">
        <v>362</v>
      </c>
      <c r="E5" s="16" t="s">
        <v>363</v>
      </c>
    </row>
    <row r="6" spans="1:5" ht="48" thickBot="1">
      <c r="A6" s="455" t="s">
        <v>274</v>
      </c>
      <c r="B6" s="456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13579</v>
      </c>
      <c r="E8" s="21">
        <f>SUM(E9:E16)</f>
        <v>13579</v>
      </c>
    </row>
    <row r="9" spans="1:5" s="22" customFormat="1" ht="15.75" customHeight="1">
      <c r="A9" s="23"/>
      <c r="B9" s="24" t="s">
        <v>85</v>
      </c>
      <c r="C9" s="25" t="s">
        <v>145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146</v>
      </c>
      <c r="D10" s="29">
        <v>729</v>
      </c>
      <c r="E10" s="29">
        <v>29</v>
      </c>
    </row>
    <row r="11" spans="1:5" s="22" customFormat="1" ht="15.75" customHeight="1">
      <c r="A11" s="27"/>
      <c r="B11" s="24" t="s">
        <v>87</v>
      </c>
      <c r="C11" s="28" t="s">
        <v>147</v>
      </c>
      <c r="D11" s="29"/>
      <c r="E11" s="29">
        <v>700</v>
      </c>
    </row>
    <row r="12" spans="1:5" s="22" customFormat="1" ht="15.75" customHeight="1">
      <c r="A12" s="27"/>
      <c r="B12" s="24" t="s">
        <v>88</v>
      </c>
      <c r="C12" s="28" t="s">
        <v>148</v>
      </c>
      <c r="D12" s="29">
        <v>7323</v>
      </c>
      <c r="E12" s="29">
        <v>7323</v>
      </c>
    </row>
    <row r="13" spans="1:5" s="22" customFormat="1" ht="15.75" customHeight="1">
      <c r="A13" s="27"/>
      <c r="B13" s="24" t="s">
        <v>120</v>
      </c>
      <c r="C13" s="30" t="s">
        <v>149</v>
      </c>
      <c r="D13" s="29">
        <v>535</v>
      </c>
      <c r="E13" s="29">
        <v>535</v>
      </c>
    </row>
    <row r="14" spans="1:5" s="22" customFormat="1" ht="15.75" customHeight="1">
      <c r="A14" s="31"/>
      <c r="B14" s="24" t="s">
        <v>89</v>
      </c>
      <c r="C14" s="28" t="s">
        <v>150</v>
      </c>
      <c r="D14" s="32">
        <v>4992</v>
      </c>
      <c r="E14" s="32">
        <v>4992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1074</v>
      </c>
      <c r="E17" s="21">
        <f>SUM(E18:E21)</f>
        <v>5445</v>
      </c>
    </row>
    <row r="18" spans="1:5" ht="15.75" customHeight="1">
      <c r="A18" s="27"/>
      <c r="B18" s="24" t="s">
        <v>91</v>
      </c>
      <c r="C18" s="36" t="s">
        <v>104</v>
      </c>
      <c r="D18" s="29">
        <v>1074</v>
      </c>
      <c r="E18" s="29">
        <v>4635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>
        <v>710</v>
      </c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>
        <v>100</v>
      </c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3979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3979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160906</v>
      </c>
      <c r="E27" s="38">
        <v>162484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175559</v>
      </c>
      <c r="E28" s="40">
        <f>SUM(E8,E17,E22,E23,E24,E27)</f>
        <v>185487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175559</v>
      </c>
      <c r="E32" s="21">
        <f>SUM(E33:E37)</f>
        <v>182872</v>
      </c>
    </row>
    <row r="33" spans="1:5" ht="15.75" customHeight="1">
      <c r="A33" s="59"/>
      <c r="B33" s="60" t="s">
        <v>85</v>
      </c>
      <c r="C33" s="36" t="s">
        <v>34</v>
      </c>
      <c r="D33" s="61">
        <v>97151</v>
      </c>
      <c r="E33" s="61">
        <v>99059</v>
      </c>
    </row>
    <row r="34" spans="1:5" ht="30">
      <c r="A34" s="27"/>
      <c r="B34" s="62" t="s">
        <v>86</v>
      </c>
      <c r="C34" s="28" t="s">
        <v>201</v>
      </c>
      <c r="D34" s="29">
        <v>25385</v>
      </c>
      <c r="E34" s="29">
        <v>25900</v>
      </c>
    </row>
    <row r="35" spans="1:5" ht="15.75" customHeight="1">
      <c r="A35" s="27"/>
      <c r="B35" s="62" t="s">
        <v>87</v>
      </c>
      <c r="C35" s="28" t="s">
        <v>116</v>
      </c>
      <c r="D35" s="29">
        <v>51572</v>
      </c>
      <c r="E35" s="29">
        <v>53512</v>
      </c>
    </row>
    <row r="36" spans="1:5" ht="15.75" customHeight="1">
      <c r="A36" s="27"/>
      <c r="B36" s="62" t="s">
        <v>88</v>
      </c>
      <c r="C36" s="28" t="s">
        <v>202</v>
      </c>
      <c r="D36" s="29">
        <v>1451</v>
      </c>
      <c r="E36" s="29">
        <v>1451</v>
      </c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2950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2615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>
        <v>942</v>
      </c>
    </row>
    <row r="40" spans="1:5" ht="15.75" customHeight="1">
      <c r="A40" s="27"/>
      <c r="B40" s="62" t="s">
        <v>92</v>
      </c>
      <c r="C40" s="28" t="s">
        <v>205</v>
      </c>
      <c r="D40" s="29"/>
      <c r="E40" s="29">
        <v>1673</v>
      </c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175559</v>
      </c>
      <c r="E44" s="21">
        <f>+E32+E38+E43</f>
        <v>185487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67">
        <v>39</v>
      </c>
      <c r="E46" s="67">
        <v>39</v>
      </c>
    </row>
    <row r="47" spans="1:5" ht="15.75" customHeight="1" thickBot="1">
      <c r="A47" s="64" t="s">
        <v>289</v>
      </c>
      <c r="B47" s="65"/>
      <c r="C47" s="66"/>
      <c r="D47" s="226">
        <v>2</v>
      </c>
      <c r="E47" s="226">
        <v>2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0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642</v>
      </c>
    </row>
    <row r="2" spans="1:5" s="4" customFormat="1" ht="45" customHeight="1">
      <c r="A2" s="451" t="s">
        <v>273</v>
      </c>
      <c r="B2" s="452"/>
      <c r="C2" s="6" t="s">
        <v>345</v>
      </c>
      <c r="D2" s="7" t="s">
        <v>53</v>
      </c>
      <c r="E2" s="7" t="s">
        <v>53</v>
      </c>
    </row>
    <row r="3" spans="1:5" s="4" customFormat="1" ht="30" customHeight="1" thickBot="1">
      <c r="A3" s="453" t="s">
        <v>272</v>
      </c>
      <c r="B3" s="454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55"/>
      <c r="B5" s="456"/>
      <c r="C5" s="15" t="s">
        <v>361</v>
      </c>
      <c r="D5" s="16" t="s">
        <v>362</v>
      </c>
      <c r="E5" s="16" t="s">
        <v>363</v>
      </c>
    </row>
    <row r="6" spans="1:5" ht="48" thickBot="1">
      <c r="A6" s="455" t="s">
        <v>274</v>
      </c>
      <c r="B6" s="456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19146</v>
      </c>
      <c r="E8" s="21">
        <f>SUM(E9:E16)</f>
        <v>19545</v>
      </c>
    </row>
    <row r="9" spans="1:5" s="22" customFormat="1" ht="15.75" customHeight="1">
      <c r="A9" s="23"/>
      <c r="B9" s="24" t="s">
        <v>85</v>
      </c>
      <c r="C9" s="25" t="s">
        <v>145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146</v>
      </c>
      <c r="D10" s="29">
        <v>200</v>
      </c>
      <c r="E10" s="29">
        <v>599</v>
      </c>
    </row>
    <row r="11" spans="1:5" s="22" customFormat="1" ht="15.75" customHeight="1">
      <c r="A11" s="27"/>
      <c r="B11" s="24" t="s">
        <v>87</v>
      </c>
      <c r="C11" s="28" t="s">
        <v>147</v>
      </c>
      <c r="D11" s="29">
        <v>800</v>
      </c>
      <c r="E11" s="29">
        <v>800</v>
      </c>
    </row>
    <row r="12" spans="1:5" s="22" customFormat="1" ht="15.75" customHeight="1">
      <c r="A12" s="27"/>
      <c r="B12" s="24" t="s">
        <v>88</v>
      </c>
      <c r="C12" s="28" t="s">
        <v>148</v>
      </c>
      <c r="D12" s="29">
        <v>9831</v>
      </c>
      <c r="E12" s="29">
        <v>9831</v>
      </c>
    </row>
    <row r="13" spans="1:5" s="22" customFormat="1" ht="15.75" customHeight="1">
      <c r="A13" s="27"/>
      <c r="B13" s="24" t="s">
        <v>120</v>
      </c>
      <c r="C13" s="30" t="s">
        <v>149</v>
      </c>
      <c r="D13" s="29">
        <v>1131</v>
      </c>
      <c r="E13" s="29">
        <v>1131</v>
      </c>
    </row>
    <row r="14" spans="1:5" s="22" customFormat="1" ht="15.75" customHeight="1">
      <c r="A14" s="31"/>
      <c r="B14" s="24" t="s">
        <v>89</v>
      </c>
      <c r="C14" s="28" t="s">
        <v>150</v>
      </c>
      <c r="D14" s="32">
        <v>7184</v>
      </c>
      <c r="E14" s="32">
        <v>7184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1063</v>
      </c>
      <c r="E17" s="21">
        <f>SUM(E18:E21)</f>
        <v>513</v>
      </c>
    </row>
    <row r="18" spans="1:5" ht="15.75" customHeight="1">
      <c r="A18" s="27"/>
      <c r="B18" s="24" t="s">
        <v>91</v>
      </c>
      <c r="C18" s="36" t="s">
        <v>104</v>
      </c>
      <c r="D18" s="29">
        <v>1063</v>
      </c>
      <c r="E18" s="29">
        <v>413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>
        <v>100</v>
      </c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4490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4490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212078</v>
      </c>
      <c r="E27" s="38">
        <v>215334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232287</v>
      </c>
      <c r="E28" s="40">
        <f>SUM(E8,E17,E22,E23,E24,E27)</f>
        <v>239882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232287</v>
      </c>
      <c r="E32" s="21">
        <f>SUM(E33:E37)</f>
        <v>239314</v>
      </c>
    </row>
    <row r="33" spans="1:5" ht="15.75" customHeight="1">
      <c r="A33" s="59"/>
      <c r="B33" s="60" t="s">
        <v>85</v>
      </c>
      <c r="C33" s="36" t="s">
        <v>34</v>
      </c>
      <c r="D33" s="61">
        <v>127190</v>
      </c>
      <c r="E33" s="61">
        <v>131481</v>
      </c>
    </row>
    <row r="34" spans="1:5" ht="30">
      <c r="A34" s="27"/>
      <c r="B34" s="62" t="s">
        <v>86</v>
      </c>
      <c r="C34" s="28" t="s">
        <v>201</v>
      </c>
      <c r="D34" s="29">
        <v>33530</v>
      </c>
      <c r="E34" s="29">
        <v>34655</v>
      </c>
    </row>
    <row r="35" spans="1:5" ht="15.75" customHeight="1">
      <c r="A35" s="27"/>
      <c r="B35" s="62" t="s">
        <v>87</v>
      </c>
      <c r="C35" s="28" t="s">
        <v>116</v>
      </c>
      <c r="D35" s="29">
        <v>69287</v>
      </c>
      <c r="E35" s="29">
        <v>68436</v>
      </c>
    </row>
    <row r="36" spans="1:5" ht="15.75" customHeight="1">
      <c r="A36" s="27"/>
      <c r="B36" s="62" t="s">
        <v>88</v>
      </c>
      <c r="C36" s="28" t="s">
        <v>202</v>
      </c>
      <c r="D36" s="29">
        <v>2280</v>
      </c>
      <c r="E36" s="29">
        <v>2280</v>
      </c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2462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568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>
        <v>568</v>
      </c>
    </row>
    <row r="40" spans="1:5" ht="15.75" customHeight="1">
      <c r="A40" s="27"/>
      <c r="B40" s="62" t="s">
        <v>92</v>
      </c>
      <c r="C40" s="28" t="s">
        <v>205</v>
      </c>
      <c r="D40" s="29"/>
      <c r="E40" s="29"/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232287</v>
      </c>
      <c r="E44" s="21">
        <f>+E32+E38+E43</f>
        <v>239882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67">
        <v>49</v>
      </c>
      <c r="E46" s="67">
        <v>49</v>
      </c>
    </row>
    <row r="47" spans="1:5" ht="15.75" customHeight="1" thickBot="1">
      <c r="A47" s="64" t="s">
        <v>289</v>
      </c>
      <c r="B47" s="65"/>
      <c r="C47" s="66"/>
      <c r="D47" s="227">
        <v>1</v>
      </c>
      <c r="E47" s="227">
        <v>1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643</v>
      </c>
    </row>
    <row r="2" spans="1:5" s="4" customFormat="1" ht="45" customHeight="1">
      <c r="A2" s="451" t="s">
        <v>273</v>
      </c>
      <c r="B2" s="452"/>
      <c r="C2" s="6" t="s">
        <v>346</v>
      </c>
      <c r="D2" s="7" t="s">
        <v>334</v>
      </c>
      <c r="E2" s="7" t="s">
        <v>334</v>
      </c>
    </row>
    <row r="3" spans="1:5" s="4" customFormat="1" ht="30" customHeight="1" thickBot="1">
      <c r="A3" s="453" t="s">
        <v>272</v>
      </c>
      <c r="B3" s="454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55"/>
      <c r="B5" s="456"/>
      <c r="C5" s="15" t="s">
        <v>361</v>
      </c>
      <c r="D5" s="16" t="s">
        <v>362</v>
      </c>
      <c r="E5" s="16" t="s">
        <v>363</v>
      </c>
    </row>
    <row r="6" spans="1:5" ht="48" thickBot="1">
      <c r="A6" s="455" t="s">
        <v>274</v>
      </c>
      <c r="B6" s="456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9471</v>
      </c>
      <c r="E8" s="21">
        <f>SUM(E9:E16)</f>
        <v>9491</v>
      </c>
    </row>
    <row r="9" spans="1:5" s="22" customFormat="1" ht="15.75" customHeight="1">
      <c r="A9" s="23"/>
      <c r="B9" s="24" t="s">
        <v>85</v>
      </c>
      <c r="C9" s="25" t="s">
        <v>145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146</v>
      </c>
      <c r="D10" s="29"/>
      <c r="E10" s="29">
        <v>20</v>
      </c>
    </row>
    <row r="11" spans="1:5" s="22" customFormat="1" ht="15.75" customHeight="1">
      <c r="A11" s="27"/>
      <c r="B11" s="24" t="s">
        <v>87</v>
      </c>
      <c r="C11" s="28" t="s">
        <v>147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148</v>
      </c>
      <c r="D12" s="29">
        <v>5580</v>
      </c>
      <c r="E12" s="29">
        <v>5580</v>
      </c>
    </row>
    <row r="13" spans="1:5" s="22" customFormat="1" ht="15.75" customHeight="1">
      <c r="A13" s="27"/>
      <c r="B13" s="24" t="s">
        <v>120</v>
      </c>
      <c r="C13" s="30" t="s">
        <v>149</v>
      </c>
      <c r="D13" s="29"/>
      <c r="E13" s="29"/>
    </row>
    <row r="14" spans="1:5" s="22" customFormat="1" ht="15.75" customHeight="1">
      <c r="A14" s="31"/>
      <c r="B14" s="24" t="s">
        <v>89</v>
      </c>
      <c r="C14" s="28" t="s">
        <v>150</v>
      </c>
      <c r="D14" s="32">
        <v>3891</v>
      </c>
      <c r="E14" s="32">
        <v>3891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537</v>
      </c>
      <c r="E17" s="21">
        <f>SUM(E18:E21)</f>
        <v>111</v>
      </c>
    </row>
    <row r="18" spans="1:5" ht="15.75" customHeight="1">
      <c r="A18" s="27"/>
      <c r="B18" s="24" t="s">
        <v>91</v>
      </c>
      <c r="C18" s="36" t="s">
        <v>104</v>
      </c>
      <c r="D18" s="29">
        <v>537</v>
      </c>
      <c r="E18" s="29">
        <v>111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1899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1899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84610</v>
      </c>
      <c r="E27" s="38">
        <v>87907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94618</v>
      </c>
      <c r="E28" s="40">
        <f>SUM(E8,E17,E22,E23,E24,E27)</f>
        <v>99408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94618</v>
      </c>
      <c r="E32" s="21">
        <f>SUM(E33:E37)</f>
        <v>98958</v>
      </c>
    </row>
    <row r="33" spans="1:5" ht="15.75" customHeight="1">
      <c r="A33" s="59"/>
      <c r="B33" s="60" t="s">
        <v>85</v>
      </c>
      <c r="C33" s="36" t="s">
        <v>34</v>
      </c>
      <c r="D33" s="61">
        <v>50561</v>
      </c>
      <c r="E33" s="61">
        <v>53546</v>
      </c>
    </row>
    <row r="34" spans="1:5" ht="30">
      <c r="A34" s="27"/>
      <c r="B34" s="62" t="s">
        <v>86</v>
      </c>
      <c r="C34" s="28" t="s">
        <v>201</v>
      </c>
      <c r="D34" s="29">
        <v>13450</v>
      </c>
      <c r="E34" s="29">
        <v>14196</v>
      </c>
    </row>
    <row r="35" spans="1:5" ht="15.75" customHeight="1">
      <c r="A35" s="27"/>
      <c r="B35" s="62" t="s">
        <v>87</v>
      </c>
      <c r="C35" s="28" t="s">
        <v>116</v>
      </c>
      <c r="D35" s="29">
        <v>30607</v>
      </c>
      <c r="E35" s="29">
        <v>29841</v>
      </c>
    </row>
    <row r="36" spans="1:5" ht="15.75" customHeight="1">
      <c r="A36" s="27"/>
      <c r="B36" s="62" t="s">
        <v>88</v>
      </c>
      <c r="C36" s="28" t="s">
        <v>202</v>
      </c>
      <c r="D36" s="29"/>
      <c r="E36" s="29"/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1375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450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/>
    </row>
    <row r="40" spans="1:5" ht="15.75" customHeight="1">
      <c r="A40" s="27"/>
      <c r="B40" s="62" t="s">
        <v>92</v>
      </c>
      <c r="C40" s="28" t="s">
        <v>205</v>
      </c>
      <c r="D40" s="29"/>
      <c r="E40" s="29">
        <v>450</v>
      </c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94618</v>
      </c>
      <c r="E44" s="21">
        <f>+E32+E38+E43</f>
        <v>99408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227">
        <v>21.75</v>
      </c>
      <c r="E46" s="227">
        <v>22.75</v>
      </c>
    </row>
    <row r="47" spans="1:5" ht="15.75" customHeight="1" thickBot="1">
      <c r="A47" s="64" t="s">
        <v>289</v>
      </c>
      <c r="B47" s="65"/>
      <c r="C47" s="66"/>
      <c r="D47" s="226">
        <v>1</v>
      </c>
      <c r="E47" s="226">
        <v>1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644</v>
      </c>
    </row>
    <row r="2" spans="1:5" s="4" customFormat="1" ht="45" customHeight="1">
      <c r="A2" s="451" t="s">
        <v>273</v>
      </c>
      <c r="B2" s="452"/>
      <c r="C2" s="6" t="s">
        <v>347</v>
      </c>
      <c r="D2" s="7" t="s">
        <v>335</v>
      </c>
      <c r="E2" s="7" t="s">
        <v>335</v>
      </c>
    </row>
    <row r="3" spans="1:5" s="4" customFormat="1" ht="30" customHeight="1" thickBot="1">
      <c r="A3" s="453" t="s">
        <v>272</v>
      </c>
      <c r="B3" s="454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55"/>
      <c r="B5" s="456"/>
      <c r="C5" s="15" t="s">
        <v>361</v>
      </c>
      <c r="D5" s="16" t="s">
        <v>362</v>
      </c>
      <c r="E5" s="16" t="s">
        <v>363</v>
      </c>
    </row>
    <row r="6" spans="1:5" ht="48" thickBot="1">
      <c r="A6" s="455" t="s">
        <v>274</v>
      </c>
      <c r="B6" s="456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8692</v>
      </c>
      <c r="E8" s="21">
        <f>SUM(E9:E16)</f>
        <v>8762</v>
      </c>
    </row>
    <row r="9" spans="1:5" s="22" customFormat="1" ht="15.75" customHeight="1">
      <c r="A9" s="23"/>
      <c r="B9" s="24" t="s">
        <v>85</v>
      </c>
      <c r="C9" s="25" t="s">
        <v>145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146</v>
      </c>
      <c r="D10" s="29"/>
      <c r="E10" s="29"/>
    </row>
    <row r="11" spans="1:5" s="22" customFormat="1" ht="15.75" customHeight="1">
      <c r="A11" s="27"/>
      <c r="B11" s="24" t="s">
        <v>87</v>
      </c>
      <c r="C11" s="28" t="s">
        <v>147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148</v>
      </c>
      <c r="D12" s="29">
        <v>4323</v>
      </c>
      <c r="E12" s="29">
        <v>4378</v>
      </c>
    </row>
    <row r="13" spans="1:5" s="22" customFormat="1" ht="15.75" customHeight="1">
      <c r="A13" s="27"/>
      <c r="B13" s="24" t="s">
        <v>120</v>
      </c>
      <c r="C13" s="30" t="s">
        <v>149</v>
      </c>
      <c r="D13" s="29">
        <v>908</v>
      </c>
      <c r="E13" s="29">
        <v>908</v>
      </c>
    </row>
    <row r="14" spans="1:5" s="22" customFormat="1" ht="15.75" customHeight="1">
      <c r="A14" s="31"/>
      <c r="B14" s="24" t="s">
        <v>89</v>
      </c>
      <c r="C14" s="28" t="s">
        <v>150</v>
      </c>
      <c r="D14" s="32">
        <v>3461</v>
      </c>
      <c r="E14" s="32">
        <v>3476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501</v>
      </c>
      <c r="E17" s="21">
        <f>SUM(E18:E21)</f>
        <v>583</v>
      </c>
    </row>
    <row r="18" spans="1:5" ht="15.75" customHeight="1">
      <c r="A18" s="27"/>
      <c r="B18" s="24" t="s">
        <v>91</v>
      </c>
      <c r="C18" s="36" t="s">
        <v>104</v>
      </c>
      <c r="D18" s="29">
        <v>501</v>
      </c>
      <c r="E18" s="29">
        <v>583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1347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1347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72160</v>
      </c>
      <c r="E27" s="38">
        <v>75236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81353</v>
      </c>
      <c r="E28" s="40">
        <f>SUM(E8,E17,E22,E23,E24,E27)</f>
        <v>85928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81353</v>
      </c>
      <c r="E32" s="21">
        <f>SUM(E33:E37)</f>
        <v>85928</v>
      </c>
    </row>
    <row r="33" spans="1:5" ht="15.75" customHeight="1">
      <c r="A33" s="59"/>
      <c r="B33" s="60" t="s">
        <v>85</v>
      </c>
      <c r="C33" s="36" t="s">
        <v>34</v>
      </c>
      <c r="D33" s="61">
        <v>43815</v>
      </c>
      <c r="E33" s="61">
        <v>46531</v>
      </c>
    </row>
    <row r="34" spans="1:5" ht="30">
      <c r="A34" s="27"/>
      <c r="B34" s="62" t="s">
        <v>86</v>
      </c>
      <c r="C34" s="28" t="s">
        <v>201</v>
      </c>
      <c r="D34" s="29">
        <v>11566</v>
      </c>
      <c r="E34" s="29">
        <v>12261</v>
      </c>
    </row>
    <row r="35" spans="1:5" ht="15.75" customHeight="1">
      <c r="A35" s="27"/>
      <c r="B35" s="62" t="s">
        <v>87</v>
      </c>
      <c r="C35" s="28" t="s">
        <v>116</v>
      </c>
      <c r="D35" s="29">
        <v>25972</v>
      </c>
      <c r="E35" s="29">
        <v>26639</v>
      </c>
    </row>
    <row r="36" spans="1:5" ht="15.75" customHeight="1">
      <c r="A36" s="27"/>
      <c r="B36" s="62" t="s">
        <v>88</v>
      </c>
      <c r="C36" s="28" t="s">
        <v>202</v>
      </c>
      <c r="D36" s="29"/>
      <c r="E36" s="29"/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497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/>
    </row>
    <row r="40" spans="1:5" ht="15.75" customHeight="1">
      <c r="A40" s="27"/>
      <c r="B40" s="62" t="s">
        <v>92</v>
      </c>
      <c r="C40" s="28" t="s">
        <v>205</v>
      </c>
      <c r="D40" s="29"/>
      <c r="E40" s="29"/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81353</v>
      </c>
      <c r="E44" s="21">
        <f>+E32+E38+E43</f>
        <v>85928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227">
        <v>18.75</v>
      </c>
      <c r="E46" s="227">
        <v>19.75</v>
      </c>
    </row>
    <row r="47" spans="1:5" ht="15.75" customHeight="1" thickBot="1">
      <c r="A47" s="64" t="s">
        <v>289</v>
      </c>
      <c r="B47" s="65"/>
      <c r="C47" s="66"/>
      <c r="D47" s="227"/>
      <c r="E47" s="227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645</v>
      </c>
    </row>
    <row r="2" spans="1:5" s="4" customFormat="1" ht="45" customHeight="1">
      <c r="A2" s="451" t="s">
        <v>273</v>
      </c>
      <c r="B2" s="452"/>
      <c r="C2" s="6" t="s">
        <v>348</v>
      </c>
      <c r="D2" s="7" t="s">
        <v>339</v>
      </c>
      <c r="E2" s="7" t="s">
        <v>339</v>
      </c>
    </row>
    <row r="3" spans="1:5" s="4" customFormat="1" ht="30" customHeight="1" thickBot="1">
      <c r="A3" s="453" t="s">
        <v>272</v>
      </c>
      <c r="B3" s="454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55"/>
      <c r="B5" s="456"/>
      <c r="C5" s="15" t="s">
        <v>361</v>
      </c>
      <c r="D5" s="16" t="s">
        <v>362</v>
      </c>
      <c r="E5" s="16" t="s">
        <v>363</v>
      </c>
    </row>
    <row r="6" spans="1:5" ht="48" thickBot="1">
      <c r="A6" s="455" t="s">
        <v>274</v>
      </c>
      <c r="B6" s="456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31839</v>
      </c>
      <c r="E8" s="21">
        <f>SUM(E9:E16)</f>
        <v>38339</v>
      </c>
    </row>
    <row r="9" spans="1:5" s="22" customFormat="1" ht="15.75" customHeight="1">
      <c r="A9" s="23"/>
      <c r="B9" s="24" t="s">
        <v>85</v>
      </c>
      <c r="C9" s="25" t="s">
        <v>145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146</v>
      </c>
      <c r="D10" s="29">
        <v>16202</v>
      </c>
      <c r="E10" s="29">
        <v>16202</v>
      </c>
    </row>
    <row r="11" spans="1:5" s="22" customFormat="1" ht="15.75" customHeight="1">
      <c r="A11" s="27"/>
      <c r="B11" s="24" t="s">
        <v>87</v>
      </c>
      <c r="C11" s="28" t="s">
        <v>147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148</v>
      </c>
      <c r="D12" s="29">
        <v>5969</v>
      </c>
      <c r="E12" s="29">
        <v>11087</v>
      </c>
    </row>
    <row r="13" spans="1:5" s="22" customFormat="1" ht="15.75" customHeight="1">
      <c r="A13" s="27"/>
      <c r="B13" s="24" t="s">
        <v>120</v>
      </c>
      <c r="C13" s="30" t="s">
        <v>149</v>
      </c>
      <c r="D13" s="29">
        <v>2623</v>
      </c>
      <c r="E13" s="29">
        <v>2623</v>
      </c>
    </row>
    <row r="14" spans="1:5" s="22" customFormat="1" ht="15.75" customHeight="1">
      <c r="A14" s="31"/>
      <c r="B14" s="24" t="s">
        <v>89</v>
      </c>
      <c r="C14" s="28" t="s">
        <v>150</v>
      </c>
      <c r="D14" s="32">
        <v>7045</v>
      </c>
      <c r="E14" s="32">
        <v>8427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995</v>
      </c>
      <c r="E17" s="21">
        <f>SUM(E18:E21)</f>
        <v>598</v>
      </c>
    </row>
    <row r="18" spans="1:5" ht="15.75" customHeight="1">
      <c r="A18" s="27"/>
      <c r="B18" s="24" t="s">
        <v>91</v>
      </c>
      <c r="C18" s="36" t="s">
        <v>104</v>
      </c>
      <c r="D18" s="29">
        <v>995</v>
      </c>
      <c r="E18" s="29">
        <v>598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3643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3643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121241</v>
      </c>
      <c r="E27" s="38">
        <v>120829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154075</v>
      </c>
      <c r="E28" s="40">
        <f>SUM(E8,E17,E22,E23,E24,E27)</f>
        <v>163409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154075</v>
      </c>
      <c r="E32" s="21">
        <f>SUM(E33:E37)</f>
        <v>163059</v>
      </c>
    </row>
    <row r="33" spans="1:5" ht="15.75" customHeight="1">
      <c r="A33" s="59"/>
      <c r="B33" s="60" t="s">
        <v>85</v>
      </c>
      <c r="C33" s="36" t="s">
        <v>34</v>
      </c>
      <c r="D33" s="61">
        <v>83329</v>
      </c>
      <c r="E33" s="61">
        <v>85661</v>
      </c>
    </row>
    <row r="34" spans="1:5" ht="30">
      <c r="A34" s="27"/>
      <c r="B34" s="62" t="s">
        <v>86</v>
      </c>
      <c r="C34" s="28" t="s">
        <v>201</v>
      </c>
      <c r="D34" s="29">
        <v>21966</v>
      </c>
      <c r="E34" s="29">
        <v>22646</v>
      </c>
    </row>
    <row r="35" spans="1:5" ht="15.75" customHeight="1">
      <c r="A35" s="27"/>
      <c r="B35" s="62" t="s">
        <v>87</v>
      </c>
      <c r="C35" s="28" t="s">
        <v>116</v>
      </c>
      <c r="D35" s="29">
        <v>48780</v>
      </c>
      <c r="E35" s="29">
        <v>54752</v>
      </c>
    </row>
    <row r="36" spans="1:5" ht="15.75" customHeight="1">
      <c r="A36" s="27"/>
      <c r="B36" s="62" t="s">
        <v>88</v>
      </c>
      <c r="C36" s="28" t="s">
        <v>202</v>
      </c>
      <c r="D36" s="29"/>
      <c r="E36" s="29"/>
    </row>
    <row r="37" spans="1:5" ht="15.75" customHeight="1" thickBot="1">
      <c r="A37" s="27"/>
      <c r="B37" s="62" t="s">
        <v>97</v>
      </c>
      <c r="C37" s="28" t="s">
        <v>203</v>
      </c>
      <c r="D37" s="29"/>
      <c r="E37" s="29"/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350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>
        <v>350</v>
      </c>
    </row>
    <row r="40" spans="1:5" ht="15.75" customHeight="1">
      <c r="A40" s="27"/>
      <c r="B40" s="62" t="s">
        <v>92</v>
      </c>
      <c r="C40" s="28" t="s">
        <v>205</v>
      </c>
      <c r="D40" s="29"/>
      <c r="E40" s="29"/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154075</v>
      </c>
      <c r="E44" s="21">
        <f>+E32+E38+E43</f>
        <v>163409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227">
        <v>37.75</v>
      </c>
      <c r="E46" s="227">
        <v>37.75</v>
      </c>
    </row>
    <row r="47" spans="1:5" ht="15.75" customHeight="1" thickBot="1">
      <c r="A47" s="64" t="s">
        <v>289</v>
      </c>
      <c r="B47" s="65"/>
      <c r="C47" s="66"/>
      <c r="D47" s="226">
        <v>1</v>
      </c>
      <c r="E47" s="226">
        <v>1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24"/>
  <sheetViews>
    <sheetView view="pageBreakPreview" zoomScaleSheetLayoutView="100" zoomScalePageLayoutView="0" workbookViewId="0" topLeftCell="A1">
      <selection activeCell="B32" sqref="B32"/>
    </sheetView>
  </sheetViews>
  <sheetFormatPr defaultColWidth="9.00390625" defaultRowHeight="12.75"/>
  <cols>
    <col min="1" max="1" width="23.125" style="301" customWidth="1"/>
    <col min="2" max="2" width="94.875" style="301" customWidth="1"/>
    <col min="3" max="16384" width="9.375" style="301" customWidth="1"/>
  </cols>
  <sheetData>
    <row r="2" spans="1:2" ht="12.75">
      <c r="A2" s="302"/>
      <c r="B2" s="302"/>
    </row>
    <row r="3" spans="1:2" ht="33" customHeight="1">
      <c r="A3" s="303" t="s">
        <v>484</v>
      </c>
      <c r="B3" s="304" t="s">
        <v>519</v>
      </c>
    </row>
    <row r="4" spans="1:2" ht="33" customHeight="1">
      <c r="A4" s="303" t="s">
        <v>509</v>
      </c>
      <c r="B4" s="304" t="s">
        <v>522</v>
      </c>
    </row>
    <row r="5" spans="1:2" ht="33" customHeight="1">
      <c r="A5" s="303" t="s">
        <v>485</v>
      </c>
      <c r="B5" s="304" t="s">
        <v>460</v>
      </c>
    </row>
    <row r="6" spans="1:2" ht="33" customHeight="1">
      <c r="A6" s="303" t="s">
        <v>495</v>
      </c>
      <c r="B6" s="304" t="s">
        <v>521</v>
      </c>
    </row>
    <row r="7" spans="1:2" ht="33" customHeight="1">
      <c r="A7" s="303" t="s">
        <v>496</v>
      </c>
      <c r="B7" s="305" t="s">
        <v>520</v>
      </c>
    </row>
    <row r="8" spans="1:2" ht="33" customHeight="1">
      <c r="A8" s="303" t="s">
        <v>497</v>
      </c>
      <c r="B8" s="304" t="s">
        <v>523</v>
      </c>
    </row>
    <row r="9" spans="1:2" ht="33" customHeight="1">
      <c r="A9" s="303" t="s">
        <v>486</v>
      </c>
      <c r="B9" s="304" t="s">
        <v>510</v>
      </c>
    </row>
    <row r="10" spans="1:2" ht="33" customHeight="1">
      <c r="A10" s="303" t="s">
        <v>487</v>
      </c>
      <c r="B10" s="304" t="s">
        <v>511</v>
      </c>
    </row>
    <row r="11" spans="1:2" ht="33" customHeight="1">
      <c r="A11" s="303" t="s">
        <v>488</v>
      </c>
      <c r="B11" s="304" t="s">
        <v>498</v>
      </c>
    </row>
    <row r="12" spans="1:2" ht="33" customHeight="1">
      <c r="A12" s="303" t="s">
        <v>489</v>
      </c>
      <c r="B12" s="304" t="s">
        <v>524</v>
      </c>
    </row>
    <row r="13" spans="1:2" ht="33" customHeight="1">
      <c r="A13" s="303" t="s">
        <v>490</v>
      </c>
      <c r="B13" s="304" t="s">
        <v>525</v>
      </c>
    </row>
    <row r="14" spans="1:2" ht="33" customHeight="1">
      <c r="A14" s="303" t="s">
        <v>491</v>
      </c>
      <c r="B14" s="304" t="s">
        <v>526</v>
      </c>
    </row>
    <row r="15" spans="1:2" ht="33" customHeight="1">
      <c r="A15" s="303" t="s">
        <v>492</v>
      </c>
      <c r="B15" s="304" t="s">
        <v>527</v>
      </c>
    </row>
    <row r="16" spans="1:2" ht="33" customHeight="1">
      <c r="A16" s="303" t="s">
        <v>499</v>
      </c>
      <c r="B16" s="305" t="s">
        <v>528</v>
      </c>
    </row>
    <row r="17" spans="1:2" ht="33" customHeight="1">
      <c r="A17" s="303" t="s">
        <v>493</v>
      </c>
      <c r="B17" s="305" t="s">
        <v>529</v>
      </c>
    </row>
    <row r="18" spans="1:2" ht="33" customHeight="1">
      <c r="A18" s="303" t="s">
        <v>494</v>
      </c>
      <c r="B18" s="305" t="s">
        <v>530</v>
      </c>
    </row>
    <row r="19" spans="1:2" ht="33" customHeight="1">
      <c r="A19" s="303" t="s">
        <v>500</v>
      </c>
      <c r="B19" s="305" t="s">
        <v>531</v>
      </c>
    </row>
    <row r="20" spans="1:2" ht="33" customHeight="1">
      <c r="A20" s="303" t="s">
        <v>501</v>
      </c>
      <c r="B20" s="305" t="s">
        <v>532</v>
      </c>
    </row>
    <row r="21" spans="1:2" ht="33" customHeight="1">
      <c r="A21" s="303" t="s">
        <v>502</v>
      </c>
      <c r="B21" s="305" t="s">
        <v>533</v>
      </c>
    </row>
    <row r="22" spans="1:2" ht="33" customHeight="1">
      <c r="A22" s="303" t="s">
        <v>503</v>
      </c>
      <c r="B22" s="305" t="s">
        <v>534</v>
      </c>
    </row>
    <row r="23" spans="1:2" ht="33" customHeight="1">
      <c r="A23" s="303" t="s">
        <v>504</v>
      </c>
      <c r="B23" s="305" t="s">
        <v>535</v>
      </c>
    </row>
    <row r="24" spans="1:2" ht="33" customHeight="1">
      <c r="A24" s="303" t="s">
        <v>505</v>
      </c>
      <c r="B24" s="305" t="s">
        <v>536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&amp;C&amp;"Arial,Félkövér"&amp;14TARTALOMJEGYZÉK</oddHeader>
    <oddFooter>&amp;L&amp;D&amp;C&amp;P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646</v>
      </c>
    </row>
    <row r="2" spans="1:5" s="4" customFormat="1" ht="45" customHeight="1">
      <c r="A2" s="451" t="s">
        <v>273</v>
      </c>
      <c r="B2" s="452"/>
      <c r="C2" s="6" t="s">
        <v>349</v>
      </c>
      <c r="D2" s="7" t="s">
        <v>340</v>
      </c>
      <c r="E2" s="7" t="s">
        <v>340</v>
      </c>
    </row>
    <row r="3" spans="1:5" s="4" customFormat="1" ht="30" customHeight="1" thickBot="1">
      <c r="A3" s="453" t="s">
        <v>272</v>
      </c>
      <c r="B3" s="454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55"/>
      <c r="B5" s="456"/>
      <c r="C5" s="15" t="s">
        <v>361</v>
      </c>
      <c r="D5" s="16" t="s">
        <v>362</v>
      </c>
      <c r="E5" s="16" t="s">
        <v>363</v>
      </c>
    </row>
    <row r="6" spans="1:5" ht="48" thickBot="1">
      <c r="A6" s="455" t="s">
        <v>274</v>
      </c>
      <c r="B6" s="456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30308</v>
      </c>
      <c r="E8" s="21">
        <f>SUM(E9:E16)</f>
        <v>26528</v>
      </c>
    </row>
    <row r="9" spans="1:5" s="22" customFormat="1" ht="15.75" customHeight="1">
      <c r="A9" s="23"/>
      <c r="B9" s="24" t="s">
        <v>85</v>
      </c>
      <c r="C9" s="25" t="s">
        <v>145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146</v>
      </c>
      <c r="D10" s="29"/>
      <c r="E10" s="29"/>
    </row>
    <row r="11" spans="1:5" s="22" customFormat="1" ht="15.75" customHeight="1">
      <c r="A11" s="27"/>
      <c r="B11" s="24" t="s">
        <v>87</v>
      </c>
      <c r="C11" s="28" t="s">
        <v>147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148</v>
      </c>
      <c r="D12" s="29">
        <v>22024</v>
      </c>
      <c r="E12" s="29">
        <v>19048</v>
      </c>
    </row>
    <row r="13" spans="1:5" s="22" customFormat="1" ht="15.75" customHeight="1">
      <c r="A13" s="27"/>
      <c r="B13" s="24" t="s">
        <v>120</v>
      </c>
      <c r="C13" s="30" t="s">
        <v>149</v>
      </c>
      <c r="D13" s="29"/>
      <c r="E13" s="29"/>
    </row>
    <row r="14" spans="1:5" s="22" customFormat="1" ht="15.75" customHeight="1">
      <c r="A14" s="31"/>
      <c r="B14" s="24" t="s">
        <v>89</v>
      </c>
      <c r="C14" s="28" t="s">
        <v>150</v>
      </c>
      <c r="D14" s="32">
        <v>8284</v>
      </c>
      <c r="E14" s="32">
        <v>7480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2267</v>
      </c>
      <c r="E17" s="21">
        <f>SUM(E18:E21)</f>
        <v>1400</v>
      </c>
    </row>
    <row r="18" spans="1:5" ht="15.75" customHeight="1">
      <c r="A18" s="27"/>
      <c r="B18" s="24" t="s">
        <v>91</v>
      </c>
      <c r="C18" s="36" t="s">
        <v>104</v>
      </c>
      <c r="D18" s="29">
        <v>2267</v>
      </c>
      <c r="E18" s="29">
        <v>1400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3410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3410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103097</v>
      </c>
      <c r="E27" s="38">
        <v>100184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135672</v>
      </c>
      <c r="E28" s="40">
        <f>SUM(E8,E17,E22,E23,E24,E27)</f>
        <v>131522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135672</v>
      </c>
      <c r="E32" s="21">
        <f>SUM(E33:E37)</f>
        <v>131522</v>
      </c>
    </row>
    <row r="33" spans="1:5" ht="15.75" customHeight="1">
      <c r="A33" s="59"/>
      <c r="B33" s="60" t="s">
        <v>85</v>
      </c>
      <c r="C33" s="36" t="s">
        <v>34</v>
      </c>
      <c r="D33" s="61">
        <v>55925</v>
      </c>
      <c r="E33" s="61">
        <v>55046</v>
      </c>
    </row>
    <row r="34" spans="1:5" ht="30">
      <c r="A34" s="27"/>
      <c r="B34" s="62" t="s">
        <v>86</v>
      </c>
      <c r="C34" s="28" t="s">
        <v>201</v>
      </c>
      <c r="D34" s="29">
        <v>15098</v>
      </c>
      <c r="E34" s="29">
        <v>14770</v>
      </c>
    </row>
    <row r="35" spans="1:5" ht="15.75" customHeight="1">
      <c r="A35" s="27"/>
      <c r="B35" s="62" t="s">
        <v>87</v>
      </c>
      <c r="C35" s="28" t="s">
        <v>116</v>
      </c>
      <c r="D35" s="29">
        <v>64649</v>
      </c>
      <c r="E35" s="29">
        <v>58913</v>
      </c>
    </row>
    <row r="36" spans="1:5" ht="15.75" customHeight="1">
      <c r="A36" s="27"/>
      <c r="B36" s="62" t="s">
        <v>88</v>
      </c>
      <c r="C36" s="28" t="s">
        <v>202</v>
      </c>
      <c r="D36" s="29"/>
      <c r="E36" s="29"/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2793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/>
    </row>
    <row r="40" spans="1:5" ht="15.75" customHeight="1">
      <c r="A40" s="27"/>
      <c r="B40" s="62" t="s">
        <v>92</v>
      </c>
      <c r="C40" s="28" t="s">
        <v>205</v>
      </c>
      <c r="D40" s="29"/>
      <c r="E40" s="29"/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135672</v>
      </c>
      <c r="E44" s="21">
        <f>+E32+E38+E43</f>
        <v>131522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226">
        <v>28.6</v>
      </c>
      <c r="E46" s="226">
        <v>26.6</v>
      </c>
    </row>
    <row r="47" spans="1:5" ht="15.75" customHeight="1" thickBot="1">
      <c r="A47" s="64" t="s">
        <v>289</v>
      </c>
      <c r="B47" s="65"/>
      <c r="C47" s="66"/>
      <c r="D47" s="226">
        <v>3</v>
      </c>
      <c r="E47" s="226">
        <v>3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647</v>
      </c>
    </row>
    <row r="2" spans="1:5" s="4" customFormat="1" ht="45" customHeight="1">
      <c r="A2" s="451" t="s">
        <v>273</v>
      </c>
      <c r="B2" s="452"/>
      <c r="C2" s="6" t="s">
        <v>445</v>
      </c>
      <c r="D2" s="7" t="s">
        <v>350</v>
      </c>
      <c r="E2" s="7" t="s">
        <v>350</v>
      </c>
    </row>
    <row r="3" spans="1:5" s="4" customFormat="1" ht="30" customHeight="1" thickBot="1">
      <c r="A3" s="453" t="s">
        <v>272</v>
      </c>
      <c r="B3" s="454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55"/>
      <c r="B5" s="456"/>
      <c r="C5" s="15" t="s">
        <v>361</v>
      </c>
      <c r="D5" s="16" t="s">
        <v>362</v>
      </c>
      <c r="E5" s="16" t="s">
        <v>363</v>
      </c>
    </row>
    <row r="6" spans="1:5" ht="48" thickBot="1">
      <c r="A6" s="455" t="s">
        <v>274</v>
      </c>
      <c r="B6" s="456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4520</v>
      </c>
      <c r="E8" s="21">
        <f>SUM(E9:E16)</f>
        <v>5720</v>
      </c>
    </row>
    <row r="9" spans="1:5" s="22" customFormat="1" ht="15.75" customHeight="1">
      <c r="A9" s="23"/>
      <c r="B9" s="24" t="s">
        <v>85</v>
      </c>
      <c r="C9" s="25" t="s">
        <v>145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146</v>
      </c>
      <c r="D10" s="29">
        <v>32</v>
      </c>
      <c r="E10" s="29">
        <v>32</v>
      </c>
    </row>
    <row r="11" spans="1:5" s="22" customFormat="1" ht="15.75" customHeight="1">
      <c r="A11" s="27"/>
      <c r="B11" s="24" t="s">
        <v>87</v>
      </c>
      <c r="C11" s="28" t="s">
        <v>147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148</v>
      </c>
      <c r="D12" s="29">
        <v>2671</v>
      </c>
      <c r="E12" s="29">
        <v>3616</v>
      </c>
    </row>
    <row r="13" spans="1:5" s="22" customFormat="1" ht="15.75" customHeight="1">
      <c r="A13" s="27"/>
      <c r="B13" s="24" t="s">
        <v>120</v>
      </c>
      <c r="C13" s="30" t="s">
        <v>149</v>
      </c>
      <c r="D13" s="29">
        <v>747</v>
      </c>
      <c r="E13" s="29">
        <v>747</v>
      </c>
    </row>
    <row r="14" spans="1:5" s="22" customFormat="1" ht="15.75" customHeight="1">
      <c r="A14" s="31"/>
      <c r="B14" s="24" t="s">
        <v>89</v>
      </c>
      <c r="C14" s="28" t="s">
        <v>150</v>
      </c>
      <c r="D14" s="32">
        <v>1070</v>
      </c>
      <c r="E14" s="32">
        <v>1325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501</v>
      </c>
      <c r="E17" s="21">
        <f>SUM(E18:E21)</f>
        <v>38</v>
      </c>
    </row>
    <row r="18" spans="1:5" ht="15.75" customHeight="1">
      <c r="A18" s="27"/>
      <c r="B18" s="24" t="s">
        <v>91</v>
      </c>
      <c r="C18" s="36" t="s">
        <v>104</v>
      </c>
      <c r="D18" s="29">
        <v>501</v>
      </c>
      <c r="E18" s="29">
        <v>38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3480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3480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64516</v>
      </c>
      <c r="E27" s="38">
        <v>66626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69537</v>
      </c>
      <c r="E28" s="40">
        <f>SUM(E8,E17,E22,E23,E24,E27)</f>
        <v>75864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69537</v>
      </c>
      <c r="E32" s="21">
        <f>SUM(E33:E37)</f>
        <v>75864</v>
      </c>
    </row>
    <row r="33" spans="1:5" ht="15.75" customHeight="1">
      <c r="A33" s="59"/>
      <c r="B33" s="60" t="s">
        <v>85</v>
      </c>
      <c r="C33" s="36" t="s">
        <v>34</v>
      </c>
      <c r="D33" s="61">
        <v>43245</v>
      </c>
      <c r="E33" s="61">
        <v>45160</v>
      </c>
    </row>
    <row r="34" spans="1:5" ht="30">
      <c r="A34" s="27"/>
      <c r="B34" s="62" t="s">
        <v>86</v>
      </c>
      <c r="C34" s="28" t="s">
        <v>201</v>
      </c>
      <c r="D34" s="29">
        <v>11580</v>
      </c>
      <c r="E34" s="29">
        <v>12072</v>
      </c>
    </row>
    <row r="35" spans="1:5" ht="15.75" customHeight="1">
      <c r="A35" s="27"/>
      <c r="B35" s="62" t="s">
        <v>87</v>
      </c>
      <c r="C35" s="28" t="s">
        <v>116</v>
      </c>
      <c r="D35" s="29">
        <v>14712</v>
      </c>
      <c r="E35" s="29">
        <v>15599</v>
      </c>
    </row>
    <row r="36" spans="1:5" ht="15.75" customHeight="1">
      <c r="A36" s="27"/>
      <c r="B36" s="62" t="s">
        <v>88</v>
      </c>
      <c r="C36" s="28" t="s">
        <v>202</v>
      </c>
      <c r="D36" s="29"/>
      <c r="E36" s="29"/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3033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>
        <v>0</v>
      </c>
    </row>
    <row r="40" spans="1:5" ht="15.75" customHeight="1">
      <c r="A40" s="27"/>
      <c r="B40" s="62" t="s">
        <v>92</v>
      </c>
      <c r="C40" s="28" t="s">
        <v>205</v>
      </c>
      <c r="D40" s="29"/>
      <c r="E40" s="29"/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69537</v>
      </c>
      <c r="E44" s="21">
        <f>+E32+E38+E43</f>
        <v>75864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227">
        <v>23.75</v>
      </c>
      <c r="E46" s="227">
        <v>24.75</v>
      </c>
    </row>
    <row r="47" spans="1:5" ht="15.75" customHeight="1" thickBot="1">
      <c r="A47" s="64" t="s">
        <v>289</v>
      </c>
      <c r="B47" s="65"/>
      <c r="C47" s="66"/>
      <c r="D47" s="227">
        <v>1</v>
      </c>
      <c r="E47" s="227">
        <v>1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648</v>
      </c>
    </row>
    <row r="2" spans="1:5" s="4" customFormat="1" ht="45" customHeight="1">
      <c r="A2" s="451" t="s">
        <v>273</v>
      </c>
      <c r="B2" s="452"/>
      <c r="C2" s="6" t="s">
        <v>352</v>
      </c>
      <c r="D2" s="7" t="s">
        <v>351</v>
      </c>
      <c r="E2" s="7" t="s">
        <v>351</v>
      </c>
    </row>
    <row r="3" spans="1:5" s="4" customFormat="1" ht="30" customHeight="1" thickBot="1">
      <c r="A3" s="453" t="s">
        <v>272</v>
      </c>
      <c r="B3" s="454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55"/>
      <c r="B5" s="456"/>
      <c r="C5" s="15" t="s">
        <v>361</v>
      </c>
      <c r="D5" s="16" t="s">
        <v>362</v>
      </c>
      <c r="E5" s="16" t="s">
        <v>363</v>
      </c>
    </row>
    <row r="6" spans="1:5" ht="48" thickBot="1">
      <c r="A6" s="455" t="s">
        <v>274</v>
      </c>
      <c r="B6" s="456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8597</v>
      </c>
      <c r="E8" s="21">
        <f>SUM(E9:E16)</f>
        <v>10023</v>
      </c>
    </row>
    <row r="9" spans="1:5" s="22" customFormat="1" ht="15.75" customHeight="1">
      <c r="A9" s="23"/>
      <c r="B9" s="24" t="s">
        <v>85</v>
      </c>
      <c r="C9" s="25" t="s">
        <v>145</v>
      </c>
      <c r="D9" s="26">
        <v>500</v>
      </c>
      <c r="E9" s="26">
        <v>500</v>
      </c>
    </row>
    <row r="10" spans="1:5" s="22" customFormat="1" ht="15.75" customHeight="1">
      <c r="A10" s="27"/>
      <c r="B10" s="24" t="s">
        <v>86</v>
      </c>
      <c r="C10" s="28" t="s">
        <v>146</v>
      </c>
      <c r="D10" s="29">
        <v>4970</v>
      </c>
      <c r="E10" s="29">
        <v>5726</v>
      </c>
    </row>
    <row r="11" spans="1:5" s="22" customFormat="1" ht="15.75" customHeight="1">
      <c r="A11" s="27"/>
      <c r="B11" s="24" t="s">
        <v>87</v>
      </c>
      <c r="C11" s="28" t="s">
        <v>147</v>
      </c>
      <c r="D11" s="29">
        <v>1650</v>
      </c>
      <c r="E11" s="29">
        <v>2150</v>
      </c>
    </row>
    <row r="12" spans="1:5" s="22" customFormat="1" ht="15.75" customHeight="1">
      <c r="A12" s="27"/>
      <c r="B12" s="24" t="s">
        <v>88</v>
      </c>
      <c r="C12" s="28" t="s">
        <v>148</v>
      </c>
      <c r="D12" s="29"/>
      <c r="E12" s="29"/>
    </row>
    <row r="13" spans="1:5" s="22" customFormat="1" ht="15.75" customHeight="1">
      <c r="A13" s="27"/>
      <c r="B13" s="24" t="s">
        <v>120</v>
      </c>
      <c r="C13" s="30" t="s">
        <v>149</v>
      </c>
      <c r="D13" s="29"/>
      <c r="E13" s="29"/>
    </row>
    <row r="14" spans="1:5" s="22" customFormat="1" ht="15.75" customHeight="1">
      <c r="A14" s="31"/>
      <c r="B14" s="24" t="s">
        <v>89</v>
      </c>
      <c r="C14" s="28" t="s">
        <v>150</v>
      </c>
      <c r="D14" s="32">
        <v>1477</v>
      </c>
      <c r="E14" s="32">
        <v>1647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1039</v>
      </c>
      <c r="E17" s="21">
        <f>SUM(E18:E21)</f>
        <v>1448</v>
      </c>
    </row>
    <row r="18" spans="1:5" ht="15.75" customHeight="1">
      <c r="A18" s="27"/>
      <c r="B18" s="24" t="s">
        <v>91</v>
      </c>
      <c r="C18" s="36" t="s">
        <v>104</v>
      </c>
      <c r="D18" s="29">
        <v>1039</v>
      </c>
      <c r="E18" s="29">
        <v>1448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4535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4535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91053</v>
      </c>
      <c r="E27" s="38">
        <v>86778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100689</v>
      </c>
      <c r="E28" s="40">
        <f>SUM(E8,E17,E22,E23,E24,E27)</f>
        <v>102784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100689</v>
      </c>
      <c r="E32" s="21">
        <f>SUM(E33:E37)</f>
        <v>102594</v>
      </c>
    </row>
    <row r="33" spans="1:5" ht="15.75" customHeight="1">
      <c r="A33" s="59"/>
      <c r="B33" s="60" t="s">
        <v>85</v>
      </c>
      <c r="C33" s="36" t="s">
        <v>34</v>
      </c>
      <c r="D33" s="61">
        <v>36912</v>
      </c>
      <c r="E33" s="61">
        <v>37671</v>
      </c>
    </row>
    <row r="34" spans="1:5" ht="30">
      <c r="A34" s="27"/>
      <c r="B34" s="62" t="s">
        <v>86</v>
      </c>
      <c r="C34" s="28" t="s">
        <v>201</v>
      </c>
      <c r="D34" s="29">
        <v>10401</v>
      </c>
      <c r="E34" s="29">
        <v>10607</v>
      </c>
    </row>
    <row r="35" spans="1:5" ht="15.75" customHeight="1">
      <c r="A35" s="27"/>
      <c r="B35" s="62" t="s">
        <v>87</v>
      </c>
      <c r="C35" s="28" t="s">
        <v>116</v>
      </c>
      <c r="D35" s="29">
        <v>53376</v>
      </c>
      <c r="E35" s="29">
        <v>51472</v>
      </c>
    </row>
    <row r="36" spans="1:5" ht="15.75" customHeight="1">
      <c r="A36" s="27"/>
      <c r="B36" s="62" t="s">
        <v>88</v>
      </c>
      <c r="C36" s="28" t="s">
        <v>202</v>
      </c>
      <c r="D36" s="29"/>
      <c r="E36" s="29"/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2844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190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>
        <v>190</v>
      </c>
    </row>
    <row r="40" spans="1:5" ht="15.75" customHeight="1">
      <c r="A40" s="27"/>
      <c r="B40" s="62" t="s">
        <v>92</v>
      </c>
      <c r="C40" s="28" t="s">
        <v>205</v>
      </c>
      <c r="D40" s="29"/>
      <c r="E40" s="29"/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100689</v>
      </c>
      <c r="E44" s="21">
        <f>+E32+E38+E43</f>
        <v>102784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67">
        <v>16</v>
      </c>
      <c r="E46" s="67">
        <v>16</v>
      </c>
    </row>
    <row r="47" spans="1:5" ht="15.75" customHeight="1" thickBot="1">
      <c r="A47" s="64" t="s">
        <v>289</v>
      </c>
      <c r="B47" s="65"/>
      <c r="C47" s="66"/>
      <c r="D47" s="227">
        <v>1</v>
      </c>
      <c r="E47" s="227">
        <v>1</v>
      </c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649</v>
      </c>
    </row>
    <row r="2" spans="1:5" s="4" customFormat="1" ht="45" customHeight="1">
      <c r="A2" s="451" t="s">
        <v>273</v>
      </c>
      <c r="B2" s="452"/>
      <c r="C2" s="6" t="s">
        <v>354</v>
      </c>
      <c r="D2" s="7" t="s">
        <v>353</v>
      </c>
      <c r="E2" s="7" t="s">
        <v>353</v>
      </c>
    </row>
    <row r="3" spans="1:5" s="4" customFormat="1" ht="30" customHeight="1" thickBot="1">
      <c r="A3" s="453" t="s">
        <v>272</v>
      </c>
      <c r="B3" s="454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55"/>
      <c r="B5" s="456"/>
      <c r="C5" s="15" t="s">
        <v>361</v>
      </c>
      <c r="D5" s="16" t="s">
        <v>362</v>
      </c>
      <c r="E5" s="16" t="s">
        <v>363</v>
      </c>
    </row>
    <row r="6" spans="1:5" ht="48" thickBot="1">
      <c r="A6" s="455" t="s">
        <v>274</v>
      </c>
      <c r="B6" s="456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3229</v>
      </c>
      <c r="E8" s="21">
        <f>SUM(E9:E16)</f>
        <v>3429</v>
      </c>
    </row>
    <row r="9" spans="1:5" s="22" customFormat="1" ht="15.75" customHeight="1">
      <c r="A9" s="23"/>
      <c r="B9" s="24" t="s">
        <v>85</v>
      </c>
      <c r="C9" s="25" t="s">
        <v>145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146</v>
      </c>
      <c r="D10" s="29">
        <v>304</v>
      </c>
      <c r="E10" s="29">
        <v>304</v>
      </c>
    </row>
    <row r="11" spans="1:5" s="22" customFormat="1" ht="15.75" customHeight="1">
      <c r="A11" s="27"/>
      <c r="B11" s="24" t="s">
        <v>87</v>
      </c>
      <c r="C11" s="28" t="s">
        <v>147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148</v>
      </c>
      <c r="D12" s="29">
        <v>2925</v>
      </c>
      <c r="E12" s="29">
        <v>3125</v>
      </c>
    </row>
    <row r="13" spans="1:5" s="22" customFormat="1" ht="15.75" customHeight="1">
      <c r="A13" s="27"/>
      <c r="B13" s="24" t="s">
        <v>120</v>
      </c>
      <c r="C13" s="30" t="s">
        <v>149</v>
      </c>
      <c r="D13" s="29"/>
      <c r="E13" s="29"/>
    </row>
    <row r="14" spans="1:5" s="22" customFormat="1" ht="15.75" customHeight="1">
      <c r="A14" s="31"/>
      <c r="B14" s="24" t="s">
        <v>89</v>
      </c>
      <c r="C14" s="28" t="s">
        <v>150</v>
      </c>
      <c r="D14" s="32"/>
      <c r="E14" s="32"/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0</v>
      </c>
      <c r="E17" s="21">
        <f>SUM(E18:E21)</f>
        <v>50</v>
      </c>
    </row>
    <row r="18" spans="1:5" ht="15.75" customHeight="1">
      <c r="A18" s="27"/>
      <c r="B18" s="24" t="s">
        <v>91</v>
      </c>
      <c r="C18" s="36" t="s">
        <v>104</v>
      </c>
      <c r="D18" s="29"/>
      <c r="E18" s="29">
        <v>50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0</v>
      </c>
      <c r="E24" s="40">
        <f>+E25+E26</f>
        <v>2391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2391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145"/>
      <c r="E26" s="145"/>
    </row>
    <row r="27" spans="1:5" ht="15.75" customHeight="1" thickBot="1">
      <c r="A27" s="47" t="s">
        <v>8</v>
      </c>
      <c r="B27" s="48"/>
      <c r="C27" s="37" t="s">
        <v>298</v>
      </c>
      <c r="D27" s="38">
        <v>47107</v>
      </c>
      <c r="E27" s="38">
        <v>50530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50336</v>
      </c>
      <c r="E28" s="40">
        <f>SUM(E8,E17,E22,E23,E24,E27)</f>
        <v>56400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50336</v>
      </c>
      <c r="E32" s="21">
        <f>SUM(E33:E37)</f>
        <v>56100</v>
      </c>
    </row>
    <row r="33" spans="1:5" ht="15.75" customHeight="1">
      <c r="A33" s="59"/>
      <c r="B33" s="60" t="s">
        <v>85</v>
      </c>
      <c r="C33" s="36" t="s">
        <v>34</v>
      </c>
      <c r="D33" s="61">
        <v>35760</v>
      </c>
      <c r="E33" s="61">
        <v>38200</v>
      </c>
    </row>
    <row r="34" spans="1:5" ht="30">
      <c r="A34" s="27"/>
      <c r="B34" s="62" t="s">
        <v>86</v>
      </c>
      <c r="C34" s="28" t="s">
        <v>201</v>
      </c>
      <c r="D34" s="29">
        <v>9067</v>
      </c>
      <c r="E34" s="29">
        <v>9965</v>
      </c>
    </row>
    <row r="35" spans="1:5" ht="15.75" customHeight="1">
      <c r="A35" s="27"/>
      <c r="B35" s="62" t="s">
        <v>87</v>
      </c>
      <c r="C35" s="28" t="s">
        <v>116</v>
      </c>
      <c r="D35" s="29">
        <v>5509</v>
      </c>
      <c r="E35" s="29">
        <v>5858</v>
      </c>
    </row>
    <row r="36" spans="1:5" ht="15.75" customHeight="1">
      <c r="A36" s="27"/>
      <c r="B36" s="62" t="s">
        <v>88</v>
      </c>
      <c r="C36" s="28" t="s">
        <v>202</v>
      </c>
      <c r="D36" s="29"/>
      <c r="E36" s="29"/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2077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300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/>
    </row>
    <row r="40" spans="1:5" ht="15.75" customHeight="1">
      <c r="A40" s="27"/>
      <c r="B40" s="62" t="s">
        <v>92</v>
      </c>
      <c r="C40" s="28" t="s">
        <v>205</v>
      </c>
      <c r="D40" s="29"/>
      <c r="E40" s="29">
        <v>300</v>
      </c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50336</v>
      </c>
      <c r="E44" s="21">
        <f>+E32+E38+E43</f>
        <v>56400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67">
        <v>16</v>
      </c>
      <c r="E46" s="67">
        <v>16</v>
      </c>
    </row>
    <row r="47" spans="1:5" ht="15.75" customHeight="1" thickBot="1">
      <c r="A47" s="64" t="s">
        <v>289</v>
      </c>
      <c r="B47" s="65"/>
      <c r="C47" s="66"/>
      <c r="D47" s="67"/>
      <c r="E47" s="67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298"/>
      <c r="E1" s="298" t="s">
        <v>650</v>
      </c>
    </row>
    <row r="2" spans="1:5" s="4" customFormat="1" ht="45" customHeight="1">
      <c r="A2" s="451" t="s">
        <v>273</v>
      </c>
      <c r="B2" s="452"/>
      <c r="C2" s="6" t="s">
        <v>356</v>
      </c>
      <c r="D2" s="7" t="s">
        <v>355</v>
      </c>
      <c r="E2" s="7" t="s">
        <v>355</v>
      </c>
    </row>
    <row r="3" spans="1:5" s="4" customFormat="1" ht="30" customHeight="1" thickBot="1">
      <c r="A3" s="453" t="s">
        <v>272</v>
      </c>
      <c r="B3" s="454"/>
      <c r="C3" s="8" t="s">
        <v>303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55"/>
      <c r="B5" s="456"/>
      <c r="C5" s="15" t="s">
        <v>361</v>
      </c>
      <c r="D5" s="16" t="s">
        <v>362</v>
      </c>
      <c r="E5" s="16" t="s">
        <v>363</v>
      </c>
    </row>
    <row r="6" spans="1:5" ht="48" thickBot="1">
      <c r="A6" s="455" t="s">
        <v>274</v>
      </c>
      <c r="B6" s="456"/>
      <c r="C6" s="15" t="s">
        <v>40</v>
      </c>
      <c r="D6" s="16" t="s">
        <v>512</v>
      </c>
      <c r="E6" s="16" t="s">
        <v>513</v>
      </c>
    </row>
    <row r="7" spans="1:5" s="5" customFormat="1" ht="15.75" customHeight="1" thickBot="1">
      <c r="A7" s="17"/>
      <c r="B7" s="18"/>
      <c r="C7" s="308" t="s">
        <v>41</v>
      </c>
      <c r="D7" s="309"/>
      <c r="E7" s="309"/>
    </row>
    <row r="8" spans="1:5" s="22" customFormat="1" ht="15.75" customHeight="1" thickBot="1">
      <c r="A8" s="14" t="s">
        <v>3</v>
      </c>
      <c r="B8" s="19"/>
      <c r="C8" s="20" t="s">
        <v>290</v>
      </c>
      <c r="D8" s="21">
        <f>SUM(D9:D16)</f>
        <v>96846</v>
      </c>
      <c r="E8" s="21">
        <f>SUM(E9:E16)</f>
        <v>28453</v>
      </c>
    </row>
    <row r="9" spans="1:5" s="22" customFormat="1" ht="15.75" customHeight="1">
      <c r="A9" s="23"/>
      <c r="B9" s="24" t="s">
        <v>85</v>
      </c>
      <c r="C9" s="25" t="s">
        <v>145</v>
      </c>
      <c r="D9" s="26">
        <v>200</v>
      </c>
      <c r="E9" s="26">
        <v>296</v>
      </c>
    </row>
    <row r="10" spans="1:5" s="22" customFormat="1" ht="15.75" customHeight="1">
      <c r="A10" s="27"/>
      <c r="B10" s="24" t="s">
        <v>86</v>
      </c>
      <c r="C10" s="28" t="s">
        <v>146</v>
      </c>
      <c r="D10" s="29">
        <v>45638</v>
      </c>
      <c r="E10" s="29">
        <v>15774</v>
      </c>
    </row>
    <row r="11" spans="1:5" s="22" customFormat="1" ht="15.75" customHeight="1">
      <c r="A11" s="27"/>
      <c r="B11" s="24" t="s">
        <v>87</v>
      </c>
      <c r="C11" s="28" t="s">
        <v>147</v>
      </c>
      <c r="D11" s="29">
        <v>19716</v>
      </c>
      <c r="E11" s="29">
        <v>2806</v>
      </c>
    </row>
    <row r="12" spans="1:5" s="22" customFormat="1" ht="15.75" customHeight="1">
      <c r="A12" s="27"/>
      <c r="B12" s="24" t="s">
        <v>88</v>
      </c>
      <c r="C12" s="28" t="s">
        <v>148</v>
      </c>
      <c r="D12" s="29">
        <v>19710</v>
      </c>
      <c r="E12" s="29">
        <v>6904</v>
      </c>
    </row>
    <row r="13" spans="1:5" s="22" customFormat="1" ht="15.75" customHeight="1">
      <c r="A13" s="27"/>
      <c r="B13" s="24" t="s">
        <v>120</v>
      </c>
      <c r="C13" s="30" t="s">
        <v>149</v>
      </c>
      <c r="D13" s="29">
        <v>2356</v>
      </c>
      <c r="E13" s="29">
        <v>801</v>
      </c>
    </row>
    <row r="14" spans="1:5" s="22" customFormat="1" ht="15.75" customHeight="1">
      <c r="A14" s="31"/>
      <c r="B14" s="24" t="s">
        <v>89</v>
      </c>
      <c r="C14" s="28" t="s">
        <v>150</v>
      </c>
      <c r="D14" s="32">
        <v>8526</v>
      </c>
      <c r="E14" s="32">
        <v>1619</v>
      </c>
    </row>
    <row r="15" spans="1:5" ht="15.75" customHeight="1">
      <c r="A15" s="27"/>
      <c r="B15" s="24" t="s">
        <v>90</v>
      </c>
      <c r="C15" s="28" t="s">
        <v>291</v>
      </c>
      <c r="D15" s="29"/>
      <c r="E15" s="29"/>
    </row>
    <row r="16" spans="1:5" ht="15.75" customHeight="1" thickBot="1">
      <c r="A16" s="33"/>
      <c r="B16" s="34" t="s">
        <v>98</v>
      </c>
      <c r="C16" s="30" t="s">
        <v>271</v>
      </c>
      <c r="D16" s="35">
        <v>700</v>
      </c>
      <c r="E16" s="35">
        <v>253</v>
      </c>
    </row>
    <row r="17" spans="1:5" s="22" customFormat="1" ht="15.75" customHeight="1" thickBot="1">
      <c r="A17" s="14" t="s">
        <v>4</v>
      </c>
      <c r="B17" s="19"/>
      <c r="C17" s="20" t="s">
        <v>292</v>
      </c>
      <c r="D17" s="21">
        <f>SUM(D18:D21)</f>
        <v>960784</v>
      </c>
      <c r="E17" s="21">
        <f>SUM(E18:E21)</f>
        <v>285777</v>
      </c>
    </row>
    <row r="18" spans="1:5" ht="15.75" customHeight="1">
      <c r="A18" s="27"/>
      <c r="B18" s="24" t="s">
        <v>91</v>
      </c>
      <c r="C18" s="36" t="s">
        <v>104</v>
      </c>
      <c r="D18" s="29">
        <v>960784</v>
      </c>
      <c r="E18" s="29">
        <v>285777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293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294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295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296</v>
      </c>
      <c r="D24" s="40">
        <f>+D25+D26</f>
        <v>22443</v>
      </c>
      <c r="E24" s="40">
        <f>+E25+E26</f>
        <v>30817</v>
      </c>
    </row>
    <row r="25" spans="1:5" s="22" customFormat="1" ht="15.75" customHeight="1">
      <c r="A25" s="23"/>
      <c r="B25" s="41" t="s">
        <v>69</v>
      </c>
      <c r="C25" s="25" t="s">
        <v>61</v>
      </c>
      <c r="D25" s="42">
        <v>22443</v>
      </c>
      <c r="E25" s="42">
        <v>30817</v>
      </c>
    </row>
    <row r="26" spans="1:5" s="22" customFormat="1" ht="15.75" customHeight="1" thickBot="1">
      <c r="A26" s="43"/>
      <c r="B26" s="44" t="s">
        <v>70</v>
      </c>
      <c r="C26" s="45" t="s">
        <v>297</v>
      </c>
      <c r="D26" s="46"/>
      <c r="E26" s="46"/>
    </row>
    <row r="27" spans="1:5" ht="15.75" customHeight="1" thickBot="1">
      <c r="A27" s="47" t="s">
        <v>8</v>
      </c>
      <c r="B27" s="48"/>
      <c r="C27" s="37" t="s">
        <v>298</v>
      </c>
      <c r="D27" s="38">
        <v>24787</v>
      </c>
      <c r="E27" s="38">
        <v>12275</v>
      </c>
    </row>
    <row r="28" spans="1:5" ht="15.75" customHeight="1" thickBot="1">
      <c r="A28" s="47" t="s">
        <v>9</v>
      </c>
      <c r="B28" s="49"/>
      <c r="C28" s="50" t="s">
        <v>299</v>
      </c>
      <c r="D28" s="40">
        <f>SUM(D8,D17,D22,D23,D24,D27)</f>
        <v>1104860</v>
      </c>
      <c r="E28" s="40">
        <f>SUM(E8,E17,E22,E23,E24,E27)</f>
        <v>357322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323</v>
      </c>
      <c r="D32" s="21">
        <f>SUM(D33:D37)</f>
        <v>1104860</v>
      </c>
      <c r="E32" s="21">
        <f>SUM(E33:E37)</f>
        <v>357322</v>
      </c>
    </row>
    <row r="33" spans="1:5" ht="15.75" customHeight="1">
      <c r="A33" s="59"/>
      <c r="B33" s="60" t="s">
        <v>85</v>
      </c>
      <c r="C33" s="36" t="s">
        <v>34</v>
      </c>
      <c r="D33" s="61">
        <v>331083</v>
      </c>
      <c r="E33" s="61">
        <v>104080</v>
      </c>
    </row>
    <row r="34" spans="1:5" ht="30">
      <c r="A34" s="27"/>
      <c r="B34" s="62" t="s">
        <v>86</v>
      </c>
      <c r="C34" s="28" t="s">
        <v>201</v>
      </c>
      <c r="D34" s="29">
        <v>91401</v>
      </c>
      <c r="E34" s="29">
        <v>27849</v>
      </c>
    </row>
    <row r="35" spans="1:5" ht="15.75" customHeight="1">
      <c r="A35" s="27"/>
      <c r="B35" s="62" t="s">
        <v>87</v>
      </c>
      <c r="C35" s="28" t="s">
        <v>116</v>
      </c>
      <c r="D35" s="29">
        <v>682376</v>
      </c>
      <c r="E35" s="29">
        <v>207431</v>
      </c>
    </row>
    <row r="36" spans="1:5" ht="15.75" customHeight="1">
      <c r="A36" s="27"/>
      <c r="B36" s="62" t="s">
        <v>88</v>
      </c>
      <c r="C36" s="28" t="s">
        <v>202</v>
      </c>
      <c r="D36" s="29"/>
      <c r="E36" s="29"/>
    </row>
    <row r="37" spans="1:5" ht="15.75" customHeight="1" thickBot="1">
      <c r="A37" s="27"/>
      <c r="B37" s="62" t="s">
        <v>97</v>
      </c>
      <c r="C37" s="28" t="s">
        <v>203</v>
      </c>
      <c r="D37" s="29"/>
      <c r="E37" s="29">
        <v>17962</v>
      </c>
    </row>
    <row r="38" spans="1:5" ht="15.75" customHeight="1" thickBot="1">
      <c r="A38" s="14" t="s">
        <v>4</v>
      </c>
      <c r="B38" s="37"/>
      <c r="C38" s="58" t="s">
        <v>324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204</v>
      </c>
      <c r="D39" s="61"/>
      <c r="E39" s="61"/>
    </row>
    <row r="40" spans="1:5" ht="15.75" customHeight="1">
      <c r="A40" s="27"/>
      <c r="B40" s="62" t="s">
        <v>92</v>
      </c>
      <c r="C40" s="28" t="s">
        <v>205</v>
      </c>
      <c r="D40" s="29"/>
      <c r="E40" s="29"/>
    </row>
    <row r="41" spans="1:5" ht="30">
      <c r="A41" s="27"/>
      <c r="B41" s="62" t="s">
        <v>95</v>
      </c>
      <c r="C41" s="28" t="s">
        <v>212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301</v>
      </c>
      <c r="D43" s="38"/>
      <c r="E43" s="38"/>
    </row>
    <row r="44" spans="1:5" ht="15.75" customHeight="1" thickBot="1">
      <c r="A44" s="14" t="s">
        <v>6</v>
      </c>
      <c r="B44" s="63"/>
      <c r="C44" s="20" t="s">
        <v>302</v>
      </c>
      <c r="D44" s="21">
        <f>+D32+D38+D43</f>
        <v>1104860</v>
      </c>
      <c r="E44" s="21">
        <f>+E32+E38+E43</f>
        <v>357322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288</v>
      </c>
      <c r="B46" s="65"/>
      <c r="C46" s="66"/>
      <c r="D46" s="67">
        <v>159</v>
      </c>
      <c r="E46" s="67">
        <v>0</v>
      </c>
    </row>
    <row r="47" spans="1:5" ht="15.75" customHeight="1" thickBot="1">
      <c r="A47" s="64" t="s">
        <v>289</v>
      </c>
      <c r="B47" s="65"/>
      <c r="C47" s="66"/>
      <c r="D47" s="67"/>
      <c r="E47" s="67"/>
    </row>
  </sheetData>
  <sheetProtection formatCells="0"/>
  <mergeCells count="4">
    <mergeCell ref="A2:B2"/>
    <mergeCell ref="A3:B3"/>
    <mergeCell ref="A5:B5"/>
    <mergeCell ref="A6:B6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9"/>
  <sheetViews>
    <sheetView view="pageBreakPreview" zoomScale="130" zoomScaleNormal="120" zoomScaleSheetLayoutView="130" workbookViewId="0" topLeftCell="A1">
      <selection activeCell="D19" sqref="D19"/>
    </sheetView>
  </sheetViews>
  <sheetFormatPr defaultColWidth="9.00390625" defaultRowHeight="12.75"/>
  <cols>
    <col min="1" max="1" width="10.125" style="70" customWidth="1"/>
    <col min="2" max="2" width="91.625" style="70" customWidth="1"/>
    <col min="3" max="4" width="21.625" style="70" customWidth="1"/>
    <col min="5" max="5" width="9.00390625" style="70" customWidth="1"/>
    <col min="6" max="16384" width="9.375" style="70" customWidth="1"/>
  </cols>
  <sheetData>
    <row r="1" spans="1:4" ht="15.75" customHeight="1">
      <c r="A1" s="69" t="s">
        <v>0</v>
      </c>
      <c r="B1" s="69"/>
      <c r="C1" s="69"/>
      <c r="D1" s="69"/>
    </row>
    <row r="2" spans="1:4" ht="15.75" customHeight="1" thickBot="1">
      <c r="A2" s="371"/>
      <c r="B2" s="371"/>
      <c r="C2" s="71"/>
      <c r="D2" s="315" t="s">
        <v>415</v>
      </c>
    </row>
    <row r="3" spans="1:4" ht="15" customHeight="1" thickBot="1">
      <c r="A3" s="72" t="s">
        <v>361</v>
      </c>
      <c r="B3" s="73" t="s">
        <v>362</v>
      </c>
      <c r="C3" s="74" t="s">
        <v>363</v>
      </c>
      <c r="D3" s="74" t="s">
        <v>364</v>
      </c>
    </row>
    <row r="4" spans="1:4" ht="45" customHeight="1" thickBot="1">
      <c r="A4" s="284" t="s">
        <v>58</v>
      </c>
      <c r="B4" s="285" t="s">
        <v>2</v>
      </c>
      <c r="C4" s="286" t="s">
        <v>512</v>
      </c>
      <c r="D4" s="286" t="s">
        <v>513</v>
      </c>
    </row>
    <row r="5" spans="1:4" ht="15.75" customHeight="1" thickBot="1">
      <c r="A5" s="75" t="s">
        <v>3</v>
      </c>
      <c r="B5" s="76" t="s">
        <v>506</v>
      </c>
      <c r="C5" s="77">
        <f>+C6+C13</f>
        <v>2438210</v>
      </c>
      <c r="D5" s="77">
        <f>SUM(D6,D13)</f>
        <v>2577104</v>
      </c>
    </row>
    <row r="6" spans="1:4" ht="15.75" customHeight="1" thickBot="1">
      <c r="A6" s="78" t="s">
        <v>4</v>
      </c>
      <c r="B6" s="79" t="s">
        <v>325</v>
      </c>
      <c r="C6" s="80">
        <f>SUM(C7:C12)</f>
        <v>1808915</v>
      </c>
      <c r="D6" s="80">
        <f>SUM(D7:D12)</f>
        <v>1880475</v>
      </c>
    </row>
    <row r="7" spans="1:4" ht="15.75" customHeight="1">
      <c r="A7" s="81" t="s">
        <v>91</v>
      </c>
      <c r="B7" s="82" t="s">
        <v>42</v>
      </c>
      <c r="C7" s="83">
        <v>1743000</v>
      </c>
      <c r="D7" s="83">
        <v>1743000</v>
      </c>
    </row>
    <row r="8" spans="1:4" ht="15.75" customHeight="1">
      <c r="A8" s="81" t="s">
        <v>92</v>
      </c>
      <c r="B8" s="82" t="s">
        <v>60</v>
      </c>
      <c r="C8" s="83"/>
      <c r="D8" s="83"/>
    </row>
    <row r="9" spans="1:4" ht="15.75" customHeight="1">
      <c r="A9" s="81" t="s">
        <v>93</v>
      </c>
      <c r="B9" s="82" t="s">
        <v>43</v>
      </c>
      <c r="C9" s="83">
        <v>60415</v>
      </c>
      <c r="D9" s="83">
        <v>60415</v>
      </c>
    </row>
    <row r="10" spans="1:4" ht="15.75" customHeight="1">
      <c r="A10" s="81" t="s">
        <v>94</v>
      </c>
      <c r="B10" s="82" t="s">
        <v>139</v>
      </c>
      <c r="C10" s="83">
        <v>5500</v>
      </c>
      <c r="D10" s="83">
        <v>4000</v>
      </c>
    </row>
    <row r="11" spans="1:4" ht="15.75" customHeight="1">
      <c r="A11" s="81" t="s">
        <v>95</v>
      </c>
      <c r="B11" s="82" t="s">
        <v>375</v>
      </c>
      <c r="C11" s="83"/>
      <c r="D11" s="83">
        <v>1777</v>
      </c>
    </row>
    <row r="12" spans="1:4" ht="15.75" customHeight="1" thickBot="1">
      <c r="A12" s="81" t="s">
        <v>102</v>
      </c>
      <c r="B12" s="82" t="s">
        <v>566</v>
      </c>
      <c r="C12" s="83"/>
      <c r="D12" s="83">
        <v>71283</v>
      </c>
    </row>
    <row r="13" spans="1:4" ht="15.75" customHeight="1" thickBot="1">
      <c r="A13" s="78" t="s">
        <v>5</v>
      </c>
      <c r="B13" s="79" t="s">
        <v>140</v>
      </c>
      <c r="C13" s="84">
        <f>SUM(C14:C21)</f>
        <v>629295</v>
      </c>
      <c r="D13" s="84">
        <f>SUM(D14:D21)</f>
        <v>696629</v>
      </c>
    </row>
    <row r="14" spans="1:4" ht="15.75" customHeight="1">
      <c r="A14" s="85" t="s">
        <v>63</v>
      </c>
      <c r="B14" s="86" t="s">
        <v>145</v>
      </c>
      <c r="C14" s="87">
        <v>700</v>
      </c>
      <c r="D14" s="87">
        <v>796</v>
      </c>
    </row>
    <row r="15" spans="1:4" ht="15.75" customHeight="1">
      <c r="A15" s="81" t="s">
        <v>64</v>
      </c>
      <c r="B15" s="82" t="s">
        <v>146</v>
      </c>
      <c r="C15" s="83">
        <v>242489</v>
      </c>
      <c r="D15" s="83">
        <v>258486</v>
      </c>
    </row>
    <row r="16" spans="1:4" ht="15.75" customHeight="1">
      <c r="A16" s="81" t="s">
        <v>65</v>
      </c>
      <c r="B16" s="82" t="s">
        <v>147</v>
      </c>
      <c r="C16" s="83">
        <v>99576</v>
      </c>
      <c r="D16" s="83">
        <v>13083</v>
      </c>
    </row>
    <row r="17" spans="1:4" ht="15.75" customHeight="1">
      <c r="A17" s="81" t="s">
        <v>66</v>
      </c>
      <c r="B17" s="82" t="s">
        <v>148</v>
      </c>
      <c r="C17" s="83">
        <v>80356</v>
      </c>
      <c r="D17" s="83">
        <v>70892</v>
      </c>
    </row>
    <row r="18" spans="1:4" ht="15.75" customHeight="1">
      <c r="A18" s="88" t="s">
        <v>141</v>
      </c>
      <c r="B18" s="89" t="s">
        <v>149</v>
      </c>
      <c r="C18" s="90">
        <v>11183</v>
      </c>
      <c r="D18" s="90">
        <v>9628</v>
      </c>
    </row>
    <row r="19" spans="1:4" ht="15.75" customHeight="1">
      <c r="A19" s="81" t="s">
        <v>142</v>
      </c>
      <c r="B19" s="82" t="s">
        <v>150</v>
      </c>
      <c r="C19" s="83">
        <v>189031</v>
      </c>
      <c r="D19" s="83">
        <v>330223</v>
      </c>
    </row>
    <row r="20" spans="1:4" ht="15.75" customHeight="1">
      <c r="A20" s="81" t="s">
        <v>143</v>
      </c>
      <c r="B20" s="82" t="s">
        <v>151</v>
      </c>
      <c r="C20" s="83">
        <v>5000</v>
      </c>
      <c r="D20" s="83">
        <v>13461</v>
      </c>
    </row>
    <row r="21" spans="1:7" ht="15.75" customHeight="1" thickBot="1">
      <c r="A21" s="91" t="s">
        <v>144</v>
      </c>
      <c r="B21" s="92" t="s">
        <v>152</v>
      </c>
      <c r="C21" s="93">
        <v>960</v>
      </c>
      <c r="D21" s="93">
        <v>60</v>
      </c>
      <c r="G21" s="70" t="s">
        <v>384</v>
      </c>
    </row>
    <row r="22" spans="1:4" ht="15.75" customHeight="1" thickBot="1">
      <c r="A22" s="78" t="s">
        <v>153</v>
      </c>
      <c r="B22" s="79" t="s">
        <v>155</v>
      </c>
      <c r="C22" s="94">
        <v>17800</v>
      </c>
      <c r="D22" s="94">
        <v>10347</v>
      </c>
    </row>
    <row r="23" spans="1:4" ht="15.75" customHeight="1" thickBot="1">
      <c r="A23" s="78" t="s">
        <v>7</v>
      </c>
      <c r="B23" s="79" t="s">
        <v>326</v>
      </c>
      <c r="C23" s="84">
        <f>SUM(C24:C31)</f>
        <v>628114</v>
      </c>
      <c r="D23" s="84">
        <f>SUM(D24:D31)</f>
        <v>668195</v>
      </c>
    </row>
    <row r="24" spans="1:4" ht="15.75" customHeight="1">
      <c r="A24" s="95" t="s">
        <v>69</v>
      </c>
      <c r="B24" s="96" t="s">
        <v>161</v>
      </c>
      <c r="C24" s="97">
        <v>484507</v>
      </c>
      <c r="D24" s="97">
        <v>483960</v>
      </c>
    </row>
    <row r="25" spans="1:4" ht="15.75" customHeight="1">
      <c r="A25" s="81" t="s">
        <v>70</v>
      </c>
      <c r="B25" s="82" t="s">
        <v>162</v>
      </c>
      <c r="C25" s="83">
        <v>143607</v>
      </c>
      <c r="D25" s="83">
        <v>130662</v>
      </c>
    </row>
    <row r="26" spans="1:4" ht="15.75" customHeight="1">
      <c r="A26" s="81" t="s">
        <v>71</v>
      </c>
      <c r="B26" s="82" t="s">
        <v>163</v>
      </c>
      <c r="C26" s="83"/>
      <c r="D26" s="83">
        <v>12825</v>
      </c>
    </row>
    <row r="27" spans="1:4" ht="15.75" customHeight="1">
      <c r="A27" s="98" t="s">
        <v>156</v>
      </c>
      <c r="B27" s="82" t="s">
        <v>74</v>
      </c>
      <c r="C27" s="99"/>
      <c r="D27" s="99"/>
    </row>
    <row r="28" spans="1:4" ht="15.75" customHeight="1">
      <c r="A28" s="98" t="s">
        <v>157</v>
      </c>
      <c r="B28" s="82" t="s">
        <v>164</v>
      </c>
      <c r="C28" s="99"/>
      <c r="D28" s="99"/>
    </row>
    <row r="29" spans="1:4" ht="15.75" customHeight="1">
      <c r="A29" s="81" t="s">
        <v>158</v>
      </c>
      <c r="B29" s="82" t="s">
        <v>165</v>
      </c>
      <c r="C29" s="83"/>
      <c r="D29" s="83"/>
    </row>
    <row r="30" spans="1:4" ht="15.75" customHeight="1">
      <c r="A30" s="81" t="s">
        <v>159</v>
      </c>
      <c r="B30" s="82" t="s">
        <v>166</v>
      </c>
      <c r="C30" s="83"/>
      <c r="D30" s="83"/>
    </row>
    <row r="31" spans="1:4" ht="15.75" customHeight="1">
      <c r="A31" s="81" t="s">
        <v>160</v>
      </c>
      <c r="B31" s="82" t="s">
        <v>167</v>
      </c>
      <c r="C31" s="83"/>
      <c r="D31" s="83">
        <v>40748</v>
      </c>
    </row>
    <row r="32" spans="1:4" ht="15.75" customHeight="1" thickBot="1">
      <c r="A32" s="81" t="s">
        <v>563</v>
      </c>
      <c r="B32" s="82" t="s">
        <v>553</v>
      </c>
      <c r="C32" s="83"/>
      <c r="D32" s="83"/>
    </row>
    <row r="33" spans="1:4" ht="15.75" customHeight="1" thickBot="1">
      <c r="A33" s="78" t="s">
        <v>8</v>
      </c>
      <c r="B33" s="79" t="s">
        <v>327</v>
      </c>
      <c r="C33" s="84">
        <f>+C34+C40</f>
        <v>1629965</v>
      </c>
      <c r="D33" s="84">
        <f>+D34+D40</f>
        <v>976113</v>
      </c>
    </row>
    <row r="34" spans="1:4" ht="15.75" customHeight="1">
      <c r="A34" s="95" t="s">
        <v>72</v>
      </c>
      <c r="B34" s="100" t="s">
        <v>170</v>
      </c>
      <c r="C34" s="300">
        <f>SUM(C35:C39)</f>
        <v>1095074</v>
      </c>
      <c r="D34" s="300">
        <f>SUM(D35:D39)</f>
        <v>440512</v>
      </c>
    </row>
    <row r="35" spans="1:4" ht="15.75" customHeight="1">
      <c r="A35" s="81" t="s">
        <v>75</v>
      </c>
      <c r="B35" s="101" t="s">
        <v>171</v>
      </c>
      <c r="C35" s="83">
        <v>963762</v>
      </c>
      <c r="D35" s="83">
        <v>310259</v>
      </c>
    </row>
    <row r="36" spans="1:4" ht="15.75" customHeight="1">
      <c r="A36" s="81" t="s">
        <v>76</v>
      </c>
      <c r="B36" s="101" t="s">
        <v>172</v>
      </c>
      <c r="C36" s="83">
        <v>4754</v>
      </c>
      <c r="D36" s="83">
        <v>9989</v>
      </c>
    </row>
    <row r="37" spans="1:4" ht="15.75" customHeight="1">
      <c r="A37" s="81" t="s">
        <v>77</v>
      </c>
      <c r="B37" s="101" t="s">
        <v>173</v>
      </c>
      <c r="C37" s="83">
        <v>59033</v>
      </c>
      <c r="D37" s="83">
        <v>43445</v>
      </c>
    </row>
    <row r="38" spans="1:4" ht="15.75" customHeight="1">
      <c r="A38" s="81" t="s">
        <v>78</v>
      </c>
      <c r="B38" s="101" t="s">
        <v>45</v>
      </c>
      <c r="C38" s="83">
        <v>25023</v>
      </c>
      <c r="D38" s="83">
        <v>27953</v>
      </c>
    </row>
    <row r="39" spans="1:4" ht="15.75" customHeight="1">
      <c r="A39" s="81" t="s">
        <v>168</v>
      </c>
      <c r="B39" s="101" t="s">
        <v>174</v>
      </c>
      <c r="C39" s="83">
        <v>42502</v>
      </c>
      <c r="D39" s="83">
        <v>48866</v>
      </c>
    </row>
    <row r="40" spans="1:4" ht="15.75" customHeight="1">
      <c r="A40" s="81" t="s">
        <v>73</v>
      </c>
      <c r="B40" s="100" t="s">
        <v>175</v>
      </c>
      <c r="C40" s="299">
        <f>SUM(C41:C45)</f>
        <v>534891</v>
      </c>
      <c r="D40" s="299">
        <f>SUM(D41:D45)</f>
        <v>535601</v>
      </c>
    </row>
    <row r="41" spans="1:4" ht="15.75" customHeight="1">
      <c r="A41" s="81" t="s">
        <v>81</v>
      </c>
      <c r="B41" s="101" t="s">
        <v>171</v>
      </c>
      <c r="C41" s="83"/>
      <c r="D41" s="83"/>
    </row>
    <row r="42" spans="1:4" ht="15.75" customHeight="1">
      <c r="A42" s="81" t="s">
        <v>82</v>
      </c>
      <c r="B42" s="101" t="s">
        <v>172</v>
      </c>
      <c r="C42" s="83"/>
      <c r="D42" s="83"/>
    </row>
    <row r="43" spans="1:4" ht="15.75" customHeight="1">
      <c r="A43" s="81" t="s">
        <v>83</v>
      </c>
      <c r="B43" s="101" t="s">
        <v>173</v>
      </c>
      <c r="C43" s="83"/>
      <c r="D43" s="83"/>
    </row>
    <row r="44" spans="1:4" ht="15.75" customHeight="1">
      <c r="A44" s="81" t="s">
        <v>84</v>
      </c>
      <c r="B44" s="101" t="s">
        <v>45</v>
      </c>
      <c r="C44" s="83">
        <v>534891</v>
      </c>
      <c r="D44" s="83">
        <v>535601</v>
      </c>
    </row>
    <row r="45" spans="1:4" ht="15.75" customHeight="1" thickBot="1">
      <c r="A45" s="98" t="s">
        <v>169</v>
      </c>
      <c r="B45" s="102" t="s">
        <v>304</v>
      </c>
      <c r="C45" s="99"/>
      <c r="D45" s="99"/>
    </row>
    <row r="46" spans="1:4" ht="15.75" customHeight="1" thickBot="1">
      <c r="A46" s="78" t="s">
        <v>176</v>
      </c>
      <c r="B46" s="79" t="s">
        <v>328</v>
      </c>
      <c r="C46" s="84">
        <f>SUM(C47:C49)</f>
        <v>380</v>
      </c>
      <c r="D46" s="84">
        <f>SUM(D47:D49)</f>
        <v>1770</v>
      </c>
    </row>
    <row r="47" spans="1:4" ht="15.75" customHeight="1">
      <c r="A47" s="95" t="s">
        <v>79</v>
      </c>
      <c r="B47" s="96" t="s">
        <v>178</v>
      </c>
      <c r="C47" s="97">
        <v>50</v>
      </c>
      <c r="D47" s="97">
        <v>1440</v>
      </c>
    </row>
    <row r="48" spans="1:4" ht="15.75" customHeight="1">
      <c r="A48" s="88" t="s">
        <v>80</v>
      </c>
      <c r="B48" s="82" t="s">
        <v>179</v>
      </c>
      <c r="C48" s="90"/>
      <c r="D48" s="90"/>
    </row>
    <row r="49" spans="1:4" ht="15.75" customHeight="1" thickBot="1">
      <c r="A49" s="98" t="s">
        <v>177</v>
      </c>
      <c r="B49" s="103" t="s">
        <v>124</v>
      </c>
      <c r="C49" s="99">
        <v>330</v>
      </c>
      <c r="D49" s="99">
        <v>330</v>
      </c>
    </row>
    <row r="50" spans="1:4" ht="15.75" customHeight="1" thickBot="1">
      <c r="A50" s="78" t="s">
        <v>10</v>
      </c>
      <c r="B50" s="79" t="s">
        <v>329</v>
      </c>
      <c r="C50" s="84">
        <f>+C51+C52</f>
        <v>0</v>
      </c>
      <c r="D50" s="84">
        <f>+D51+D52</f>
        <v>0</v>
      </c>
    </row>
    <row r="51" spans="1:4" ht="15.75" customHeight="1">
      <c r="A51" s="95" t="s">
        <v>180</v>
      </c>
      <c r="B51" s="82" t="s">
        <v>117</v>
      </c>
      <c r="C51" s="97"/>
      <c r="D51" s="97"/>
    </row>
    <row r="52" spans="1:4" ht="15.75" customHeight="1" thickBot="1">
      <c r="A52" s="88" t="s">
        <v>181</v>
      </c>
      <c r="B52" s="82" t="s">
        <v>118</v>
      </c>
      <c r="C52" s="90"/>
      <c r="D52" s="90"/>
    </row>
    <row r="53" spans="1:6" ht="15.75" customHeight="1" thickBot="1">
      <c r="A53" s="78" t="s">
        <v>182</v>
      </c>
      <c r="B53" s="79" t="s">
        <v>183</v>
      </c>
      <c r="C53" s="80">
        <v>2633</v>
      </c>
      <c r="D53" s="80">
        <v>2633</v>
      </c>
      <c r="F53" s="104"/>
    </row>
    <row r="54" spans="1:4" s="132" customFormat="1" ht="15.75" customHeight="1" thickBot="1">
      <c r="A54" s="359" t="s">
        <v>12</v>
      </c>
      <c r="B54" s="360" t="s">
        <v>554</v>
      </c>
      <c r="C54" s="361"/>
      <c r="D54" s="361"/>
    </row>
    <row r="55" spans="1:4" ht="15.75" customHeight="1" thickBot="1">
      <c r="A55" s="78" t="s">
        <v>13</v>
      </c>
      <c r="B55" s="105" t="s">
        <v>184</v>
      </c>
      <c r="C55" s="106">
        <f>+C22+C5+C23+C33+C46+C50+C53</f>
        <v>4717102</v>
      </c>
      <c r="D55" s="106">
        <f>+D22+D5+D23+D33+D46+D50+D53</f>
        <v>4236162</v>
      </c>
    </row>
    <row r="56" spans="1:4" ht="15.75" customHeight="1" thickBot="1">
      <c r="A56" s="107" t="s">
        <v>14</v>
      </c>
      <c r="B56" s="79" t="s">
        <v>317</v>
      </c>
      <c r="C56" s="84">
        <f>SUM(C57:C58)</f>
        <v>342713</v>
      </c>
      <c r="D56" s="84">
        <f>SUM(D57:D58)</f>
        <v>421311</v>
      </c>
    </row>
    <row r="57" spans="1:4" ht="15.75" customHeight="1">
      <c r="A57" s="85" t="s">
        <v>188</v>
      </c>
      <c r="B57" s="86" t="s">
        <v>185</v>
      </c>
      <c r="C57" s="87">
        <v>158661</v>
      </c>
      <c r="D57" s="87">
        <v>237259</v>
      </c>
    </row>
    <row r="58" spans="1:4" ht="15.75" customHeight="1" thickBot="1">
      <c r="A58" s="91" t="s">
        <v>189</v>
      </c>
      <c r="B58" s="92" t="s">
        <v>186</v>
      </c>
      <c r="C58" s="93">
        <v>184052</v>
      </c>
      <c r="D58" s="93">
        <v>184052</v>
      </c>
    </row>
    <row r="59" spans="1:4" ht="15.75" customHeight="1" thickBot="1">
      <c r="A59" s="107" t="s">
        <v>15</v>
      </c>
      <c r="B59" s="79" t="s">
        <v>187</v>
      </c>
      <c r="C59" s="84">
        <f>SUM(C60,C67)</f>
        <v>406997</v>
      </c>
      <c r="D59" s="84">
        <f>SUM(D60,D67)</f>
        <v>406997</v>
      </c>
    </row>
    <row r="60" spans="1:4" ht="15.75" customHeight="1">
      <c r="A60" s="85" t="s">
        <v>572</v>
      </c>
      <c r="B60" s="100" t="s">
        <v>190</v>
      </c>
      <c r="C60" s="223">
        <f>SUM(C61:C66)</f>
        <v>0</v>
      </c>
      <c r="D60" s="223">
        <f>SUM(D61:D66)</f>
        <v>0</v>
      </c>
    </row>
    <row r="61" spans="1:4" ht="15.75" customHeight="1">
      <c r="A61" s="88" t="s">
        <v>573</v>
      </c>
      <c r="B61" s="101" t="s">
        <v>191</v>
      </c>
      <c r="C61" s="83"/>
      <c r="D61" s="83"/>
    </row>
    <row r="62" spans="1:4" ht="15.75" customHeight="1">
      <c r="A62" s="88" t="s">
        <v>574</v>
      </c>
      <c r="B62" s="108" t="s">
        <v>192</v>
      </c>
      <c r="C62" s="83"/>
      <c r="D62" s="83"/>
    </row>
    <row r="63" spans="1:4" ht="15.75" customHeight="1">
      <c r="A63" s="88" t="s">
        <v>575</v>
      </c>
      <c r="B63" s="108" t="s">
        <v>193</v>
      </c>
      <c r="C63" s="90"/>
      <c r="D63" s="90"/>
    </row>
    <row r="64" spans="1:4" ht="15.75" customHeight="1">
      <c r="A64" s="88" t="s">
        <v>576</v>
      </c>
      <c r="B64" s="108" t="s">
        <v>194</v>
      </c>
      <c r="C64" s="99"/>
      <c r="D64" s="99"/>
    </row>
    <row r="65" spans="1:4" ht="15.75" customHeight="1">
      <c r="A65" s="88" t="s">
        <v>577</v>
      </c>
      <c r="B65" s="108" t="s">
        <v>195</v>
      </c>
      <c r="C65" s="99"/>
      <c r="D65" s="99"/>
    </row>
    <row r="66" spans="1:4" ht="15.75" customHeight="1">
      <c r="A66" s="88" t="s">
        <v>578</v>
      </c>
      <c r="B66" s="108" t="s">
        <v>197</v>
      </c>
      <c r="C66" s="99"/>
      <c r="D66" s="99"/>
    </row>
    <row r="67" spans="1:4" ht="15.75" customHeight="1">
      <c r="A67" s="88" t="s">
        <v>579</v>
      </c>
      <c r="B67" s="100" t="s">
        <v>198</v>
      </c>
      <c r="C67" s="109">
        <f>SUM(C68:C74)</f>
        <v>406997</v>
      </c>
      <c r="D67" s="109">
        <f>SUM(D68:D74)</f>
        <v>406997</v>
      </c>
    </row>
    <row r="68" spans="1:4" ht="15.75" customHeight="1">
      <c r="A68" s="88" t="s">
        <v>580</v>
      </c>
      <c r="B68" s="108" t="s">
        <v>191</v>
      </c>
      <c r="C68" s="83"/>
      <c r="D68" s="83"/>
    </row>
    <row r="69" spans="1:4" ht="15.75" customHeight="1">
      <c r="A69" s="88" t="s">
        <v>581</v>
      </c>
      <c r="B69" s="108" t="s">
        <v>125</v>
      </c>
      <c r="C69" s="83"/>
      <c r="D69" s="83"/>
    </row>
    <row r="70" spans="1:4" ht="15.75" customHeight="1">
      <c r="A70" s="88" t="s">
        <v>582</v>
      </c>
      <c r="B70" s="108" t="s">
        <v>126</v>
      </c>
      <c r="C70" s="90">
        <v>406997</v>
      </c>
      <c r="D70" s="90">
        <v>406997</v>
      </c>
    </row>
    <row r="71" spans="1:4" ht="15.75" customHeight="1">
      <c r="A71" s="88" t="s">
        <v>583</v>
      </c>
      <c r="B71" s="108" t="s">
        <v>193</v>
      </c>
      <c r="C71" s="83"/>
      <c r="D71" s="83"/>
    </row>
    <row r="72" spans="1:4" ht="15.75" customHeight="1">
      <c r="A72" s="88" t="s">
        <v>584</v>
      </c>
      <c r="B72" s="102" t="s">
        <v>199</v>
      </c>
      <c r="C72" s="90"/>
      <c r="D72" s="90"/>
    </row>
    <row r="73" spans="1:4" ht="15.75" customHeight="1">
      <c r="A73" s="88" t="s">
        <v>585</v>
      </c>
      <c r="B73" s="102" t="s">
        <v>195</v>
      </c>
      <c r="C73" s="83"/>
      <c r="D73" s="83"/>
    </row>
    <row r="74" spans="1:4" ht="15.75" customHeight="1" thickBot="1">
      <c r="A74" s="110" t="s">
        <v>586</v>
      </c>
      <c r="B74" s="111" t="s">
        <v>200</v>
      </c>
      <c r="C74" s="112"/>
      <c r="D74" s="112"/>
    </row>
    <row r="75" spans="1:4" s="132" customFormat="1" ht="15.75" customHeight="1" thickBot="1">
      <c r="A75" s="352" t="s">
        <v>16</v>
      </c>
      <c r="B75" s="353" t="s">
        <v>559</v>
      </c>
      <c r="C75" s="94"/>
      <c r="D75" s="94"/>
    </row>
    <row r="76" spans="1:5" ht="15.75" customHeight="1" thickBot="1">
      <c r="A76" s="78" t="s">
        <v>17</v>
      </c>
      <c r="B76" s="79" t="s">
        <v>558</v>
      </c>
      <c r="C76" s="84">
        <f>+C55+C56+C59</f>
        <v>5466812</v>
      </c>
      <c r="D76" s="84">
        <f>+D55+D56+D59</f>
        <v>5064470</v>
      </c>
      <c r="E76" s="113"/>
    </row>
    <row r="77" spans="1:4" ht="22.5" customHeight="1">
      <c r="A77" s="373"/>
      <c r="B77" s="373"/>
      <c r="C77" s="373"/>
      <c r="D77" s="313"/>
    </row>
    <row r="78" spans="1:4" ht="16.5" customHeight="1">
      <c r="A78" s="374" t="s">
        <v>32</v>
      </c>
      <c r="B78" s="374"/>
      <c r="C78" s="374"/>
      <c r="D78" s="374"/>
    </row>
    <row r="79" spans="1:4" ht="16.5" customHeight="1" thickBot="1">
      <c r="A79" s="371"/>
      <c r="B79" s="371"/>
      <c r="C79" s="71"/>
      <c r="D79" s="71"/>
    </row>
    <row r="80" spans="1:4" ht="15.75" customHeight="1" thickBot="1">
      <c r="A80" s="72" t="s">
        <v>361</v>
      </c>
      <c r="B80" s="73" t="s">
        <v>362</v>
      </c>
      <c r="C80" s="74" t="s">
        <v>363</v>
      </c>
      <c r="D80" s="74" t="s">
        <v>364</v>
      </c>
    </row>
    <row r="81" spans="1:4" ht="45" customHeight="1" thickBot="1">
      <c r="A81" s="284" t="s">
        <v>1</v>
      </c>
      <c r="B81" s="285" t="s">
        <v>33</v>
      </c>
      <c r="C81" s="286" t="s">
        <v>512</v>
      </c>
      <c r="D81" s="286" t="s">
        <v>513</v>
      </c>
    </row>
    <row r="82" spans="1:4" ht="15.75" customHeight="1" thickBot="1">
      <c r="A82" s="75" t="s">
        <v>3</v>
      </c>
      <c r="B82" s="114" t="s">
        <v>330</v>
      </c>
      <c r="C82" s="115">
        <f>SUM(C83:C88)</f>
        <v>3901375</v>
      </c>
      <c r="D82" s="115">
        <f>SUM(D83:D85,D87:D88)</f>
        <v>3476802</v>
      </c>
    </row>
    <row r="83" spans="1:4" ht="15.75" customHeight="1">
      <c r="A83" s="85" t="s">
        <v>85</v>
      </c>
      <c r="B83" s="86" t="s">
        <v>34</v>
      </c>
      <c r="C83" s="116">
        <v>1258101</v>
      </c>
      <c r="D83" s="116">
        <v>1049975</v>
      </c>
    </row>
    <row r="84" spans="1:4" ht="15.75" customHeight="1">
      <c r="A84" s="81" t="s">
        <v>86</v>
      </c>
      <c r="B84" s="82" t="s">
        <v>201</v>
      </c>
      <c r="C84" s="117">
        <v>330919</v>
      </c>
      <c r="D84" s="117">
        <v>275586</v>
      </c>
    </row>
    <row r="85" spans="1:4" ht="15.75" customHeight="1">
      <c r="A85" s="81" t="s">
        <v>87</v>
      </c>
      <c r="B85" s="82" t="s">
        <v>116</v>
      </c>
      <c r="C85" s="118">
        <v>1818764</v>
      </c>
      <c r="D85" s="118">
        <v>1563706</v>
      </c>
    </row>
    <row r="86" spans="1:4" ht="15.75" customHeight="1">
      <c r="A86" s="81" t="s">
        <v>565</v>
      </c>
      <c r="B86" s="82" t="s">
        <v>567</v>
      </c>
      <c r="C86" s="118"/>
      <c r="D86" s="118">
        <v>63080</v>
      </c>
    </row>
    <row r="87" spans="1:4" ht="15.75" customHeight="1">
      <c r="A87" s="81" t="s">
        <v>88</v>
      </c>
      <c r="B87" s="119" t="s">
        <v>202</v>
      </c>
      <c r="C87" s="118">
        <v>3731</v>
      </c>
      <c r="D87" s="118">
        <v>3731</v>
      </c>
    </row>
    <row r="88" spans="1:4" ht="15.75" customHeight="1">
      <c r="A88" s="81" t="s">
        <v>97</v>
      </c>
      <c r="B88" s="120" t="s">
        <v>203</v>
      </c>
      <c r="C88" s="118">
        <f>SUM(C90:C93)</f>
        <v>489860</v>
      </c>
      <c r="D88" s="118">
        <f>SUM(D90:D93)</f>
        <v>583804</v>
      </c>
    </row>
    <row r="89" spans="1:4" ht="15.75" customHeight="1">
      <c r="A89" s="81" t="s">
        <v>89</v>
      </c>
      <c r="B89" s="82" t="s">
        <v>249</v>
      </c>
      <c r="C89" s="118"/>
      <c r="D89" s="118"/>
    </row>
    <row r="90" spans="1:4" ht="15.75" customHeight="1">
      <c r="A90" s="81" t="s">
        <v>90</v>
      </c>
      <c r="B90" s="121" t="s">
        <v>250</v>
      </c>
      <c r="C90" s="118">
        <v>147090</v>
      </c>
      <c r="D90" s="118">
        <v>149847</v>
      </c>
    </row>
    <row r="91" spans="1:4" ht="15.75" customHeight="1">
      <c r="A91" s="81" t="s">
        <v>98</v>
      </c>
      <c r="B91" s="121" t="s">
        <v>251</v>
      </c>
      <c r="C91" s="118">
        <v>50443</v>
      </c>
      <c r="D91" s="118">
        <v>77901</v>
      </c>
    </row>
    <row r="92" spans="1:4" ht="15.75" customHeight="1">
      <c r="A92" s="81" t="s">
        <v>99</v>
      </c>
      <c r="B92" s="122" t="s">
        <v>252</v>
      </c>
      <c r="C92" s="118">
        <v>129032</v>
      </c>
      <c r="D92" s="118">
        <v>171969</v>
      </c>
    </row>
    <row r="93" spans="1:4" ht="15.75" customHeight="1">
      <c r="A93" s="81" t="s">
        <v>100</v>
      </c>
      <c r="B93" s="122" t="s">
        <v>253</v>
      </c>
      <c r="C93" s="118">
        <v>163295</v>
      </c>
      <c r="D93" s="118">
        <v>184087</v>
      </c>
    </row>
    <row r="94" spans="1:4" ht="15.75" customHeight="1">
      <c r="A94" s="88" t="s">
        <v>101</v>
      </c>
      <c r="B94" s="123" t="s">
        <v>254</v>
      </c>
      <c r="C94" s="118"/>
      <c r="D94" s="118"/>
    </row>
    <row r="95" spans="1:4" ht="15.75" customHeight="1" thickBot="1">
      <c r="A95" s="110" t="s">
        <v>103</v>
      </c>
      <c r="B95" s="124" t="s">
        <v>255</v>
      </c>
      <c r="C95" s="125"/>
      <c r="D95" s="125"/>
    </row>
    <row r="96" spans="1:4" ht="15.75" customHeight="1" thickBot="1">
      <c r="A96" s="78" t="s">
        <v>4</v>
      </c>
      <c r="B96" s="126" t="s">
        <v>331</v>
      </c>
      <c r="C96" s="127">
        <f>SUM(C97:C103)</f>
        <v>947838</v>
      </c>
      <c r="D96" s="127">
        <f>SUM(D97:D103)</f>
        <v>1109930</v>
      </c>
    </row>
    <row r="97" spans="1:4" ht="15.75" customHeight="1">
      <c r="A97" s="95" t="s">
        <v>91</v>
      </c>
      <c r="B97" s="82" t="s">
        <v>204</v>
      </c>
      <c r="C97" s="128">
        <v>12371</v>
      </c>
      <c r="D97" s="128">
        <v>31508</v>
      </c>
    </row>
    <row r="98" spans="1:4" ht="15.75" customHeight="1">
      <c r="A98" s="95" t="s">
        <v>92</v>
      </c>
      <c r="B98" s="82" t="s">
        <v>205</v>
      </c>
      <c r="C98" s="117">
        <v>29923</v>
      </c>
      <c r="D98" s="117">
        <v>33524</v>
      </c>
    </row>
    <row r="99" spans="1:4" ht="15.75" customHeight="1">
      <c r="A99" s="95" t="s">
        <v>93</v>
      </c>
      <c r="B99" s="82" t="s">
        <v>206</v>
      </c>
      <c r="C99" s="117"/>
      <c r="D99" s="117"/>
    </row>
    <row r="100" spans="1:4" ht="15.75" customHeight="1">
      <c r="A100" s="95" t="s">
        <v>94</v>
      </c>
      <c r="B100" s="82" t="s">
        <v>207</v>
      </c>
      <c r="C100" s="117"/>
      <c r="D100" s="117"/>
    </row>
    <row r="101" spans="1:4" ht="28.5">
      <c r="A101" s="95" t="s">
        <v>95</v>
      </c>
      <c r="B101" s="82" t="s">
        <v>212</v>
      </c>
      <c r="C101" s="117">
        <v>554555</v>
      </c>
      <c r="D101" s="117">
        <v>554555</v>
      </c>
    </row>
    <row r="102" spans="1:4" ht="28.5">
      <c r="A102" s="95" t="s">
        <v>102</v>
      </c>
      <c r="B102" s="82" t="s">
        <v>213</v>
      </c>
      <c r="C102" s="117">
        <v>324472</v>
      </c>
      <c r="D102" s="117">
        <v>400002</v>
      </c>
    </row>
    <row r="103" spans="1:4" ht="15.75" customHeight="1">
      <c r="A103" s="95" t="s">
        <v>107</v>
      </c>
      <c r="B103" s="82" t="s">
        <v>214</v>
      </c>
      <c r="C103" s="117">
        <v>26517</v>
      </c>
      <c r="D103" s="117">
        <f>SUM(D105:D107)</f>
        <v>90341</v>
      </c>
    </row>
    <row r="104" spans="1:4" ht="15.75" customHeight="1">
      <c r="A104" s="95" t="s">
        <v>208</v>
      </c>
      <c r="B104" s="82" t="s">
        <v>245</v>
      </c>
      <c r="C104" s="117"/>
      <c r="D104" s="117"/>
    </row>
    <row r="105" spans="1:4" ht="15.75" customHeight="1">
      <c r="A105" s="95" t="s">
        <v>209</v>
      </c>
      <c r="B105" s="121" t="s">
        <v>246</v>
      </c>
      <c r="C105" s="117">
        <v>25517</v>
      </c>
      <c r="D105" s="117">
        <v>87841</v>
      </c>
    </row>
    <row r="106" spans="1:4" ht="15.75" customHeight="1">
      <c r="A106" s="88" t="s">
        <v>210</v>
      </c>
      <c r="B106" s="121" t="s">
        <v>247</v>
      </c>
      <c r="C106" s="118"/>
      <c r="D106" s="118">
        <v>2500</v>
      </c>
    </row>
    <row r="107" spans="1:4" ht="15.75" customHeight="1" thickBot="1">
      <c r="A107" s="98" t="s">
        <v>211</v>
      </c>
      <c r="B107" s="121" t="s">
        <v>248</v>
      </c>
      <c r="C107" s="118">
        <v>1000</v>
      </c>
      <c r="D107" s="118">
        <v>0</v>
      </c>
    </row>
    <row r="108" spans="1:4" ht="15.75" customHeight="1" thickBot="1">
      <c r="A108" s="78" t="s">
        <v>5</v>
      </c>
      <c r="B108" s="126" t="s">
        <v>215</v>
      </c>
      <c r="C108" s="129">
        <v>3600</v>
      </c>
      <c r="D108" s="129">
        <v>3600</v>
      </c>
    </row>
    <row r="109" spans="1:4" ht="15.75" customHeight="1" thickBot="1">
      <c r="A109" s="78" t="s">
        <v>6</v>
      </c>
      <c r="B109" s="126" t="s">
        <v>332</v>
      </c>
      <c r="C109" s="127">
        <f>SUM(C110:C111)</f>
        <v>275686</v>
      </c>
      <c r="D109" s="127">
        <f>SUM(D110:D111)</f>
        <v>135825</v>
      </c>
    </row>
    <row r="110" spans="1:4" ht="15.75" customHeight="1">
      <c r="A110" s="95" t="s">
        <v>67</v>
      </c>
      <c r="B110" s="96" t="s">
        <v>48</v>
      </c>
      <c r="C110" s="128">
        <v>10000</v>
      </c>
      <c r="D110" s="128">
        <v>0</v>
      </c>
    </row>
    <row r="111" spans="1:4" ht="15.75" customHeight="1" thickBot="1">
      <c r="A111" s="81" t="s">
        <v>68</v>
      </c>
      <c r="B111" s="82" t="s">
        <v>49</v>
      </c>
      <c r="C111" s="117">
        <v>265686</v>
      </c>
      <c r="D111" s="117">
        <v>135825</v>
      </c>
    </row>
    <row r="112" spans="1:4" ht="15.75" customHeight="1" thickBot="1">
      <c r="A112" s="78" t="s">
        <v>7</v>
      </c>
      <c r="B112" s="105" t="s">
        <v>127</v>
      </c>
      <c r="C112" s="127">
        <f>+C82+C96+C108+C109</f>
        <v>5128499</v>
      </c>
      <c r="D112" s="127">
        <f>+D82+D96+D108+D109</f>
        <v>4726157</v>
      </c>
    </row>
    <row r="113" spans="1:4" ht="15.75" customHeight="1" thickBot="1">
      <c r="A113" s="78" t="s">
        <v>8</v>
      </c>
      <c r="B113" s="126" t="s">
        <v>216</v>
      </c>
      <c r="C113" s="127">
        <f>SUM(C114,C123)</f>
        <v>338313</v>
      </c>
      <c r="D113" s="127">
        <f>SUM(D114,D123)</f>
        <v>338313</v>
      </c>
    </row>
    <row r="114" spans="1:4" ht="15.75" customHeight="1">
      <c r="A114" s="95" t="s">
        <v>72</v>
      </c>
      <c r="B114" s="100" t="s">
        <v>223</v>
      </c>
      <c r="C114" s="306">
        <f>SUM(C115:C122)</f>
        <v>255290</v>
      </c>
      <c r="D114" s="306">
        <f>SUM(D115:D122)</f>
        <v>255290</v>
      </c>
    </row>
    <row r="115" spans="1:4" ht="15.75" customHeight="1">
      <c r="A115" s="95" t="s">
        <v>75</v>
      </c>
      <c r="B115" s="108" t="s">
        <v>224</v>
      </c>
      <c r="C115" s="117"/>
      <c r="D115" s="117"/>
    </row>
    <row r="116" spans="1:4" ht="15.75" customHeight="1">
      <c r="A116" s="95" t="s">
        <v>76</v>
      </c>
      <c r="B116" s="108" t="s">
        <v>225</v>
      </c>
      <c r="C116" s="117"/>
      <c r="D116" s="117"/>
    </row>
    <row r="117" spans="1:4" ht="15.75" customHeight="1">
      <c r="A117" s="95" t="s">
        <v>77</v>
      </c>
      <c r="B117" s="108" t="s">
        <v>129</v>
      </c>
      <c r="C117" s="117">
        <v>255290</v>
      </c>
      <c r="D117" s="117">
        <v>255290</v>
      </c>
    </row>
    <row r="118" spans="1:4" ht="15.75" customHeight="1">
      <c r="A118" s="95" t="s">
        <v>78</v>
      </c>
      <c r="B118" s="108" t="s">
        <v>130</v>
      </c>
      <c r="C118" s="117"/>
      <c r="D118" s="117"/>
    </row>
    <row r="119" spans="1:4" ht="15.75" customHeight="1">
      <c r="A119" s="95" t="s">
        <v>168</v>
      </c>
      <c r="B119" s="108" t="s">
        <v>226</v>
      </c>
      <c r="C119" s="117"/>
      <c r="D119" s="117"/>
    </row>
    <row r="120" spans="1:4" ht="15.75" customHeight="1">
      <c r="A120" s="95" t="s">
        <v>217</v>
      </c>
      <c r="B120" s="108" t="s">
        <v>227</v>
      </c>
      <c r="C120" s="117"/>
      <c r="D120" s="117"/>
    </row>
    <row r="121" spans="1:4" ht="15.75" customHeight="1">
      <c r="A121" s="95" t="s">
        <v>218</v>
      </c>
      <c r="B121" s="108" t="s">
        <v>228</v>
      </c>
      <c r="C121" s="117"/>
      <c r="D121" s="117"/>
    </row>
    <row r="122" spans="1:4" ht="15.75" customHeight="1">
      <c r="A122" s="95" t="s">
        <v>219</v>
      </c>
      <c r="B122" s="108" t="s">
        <v>115</v>
      </c>
      <c r="C122" s="117"/>
      <c r="D122" s="117"/>
    </row>
    <row r="123" spans="1:4" ht="15.75" customHeight="1">
      <c r="A123" s="95" t="s">
        <v>73</v>
      </c>
      <c r="B123" s="100" t="s">
        <v>229</v>
      </c>
      <c r="C123" s="306">
        <f>SUM(C124:C131)</f>
        <v>83023</v>
      </c>
      <c r="D123" s="306">
        <f>SUM(D124:D131)</f>
        <v>83023</v>
      </c>
    </row>
    <row r="124" spans="1:4" ht="15.75" customHeight="1">
      <c r="A124" s="95" t="s">
        <v>81</v>
      </c>
      <c r="B124" s="108" t="s">
        <v>224</v>
      </c>
      <c r="C124" s="117"/>
      <c r="D124" s="117"/>
    </row>
    <row r="125" spans="1:4" ht="15.75" customHeight="1">
      <c r="A125" s="95" t="s">
        <v>82</v>
      </c>
      <c r="B125" s="108" t="s">
        <v>230</v>
      </c>
      <c r="C125" s="117"/>
      <c r="D125" s="117"/>
    </row>
    <row r="126" spans="1:4" ht="15.75" customHeight="1">
      <c r="A126" s="95" t="s">
        <v>83</v>
      </c>
      <c r="B126" s="108" t="s">
        <v>129</v>
      </c>
      <c r="C126" s="117"/>
      <c r="D126" s="117"/>
    </row>
    <row r="127" spans="1:4" ht="15.75" customHeight="1">
      <c r="A127" s="95" t="s">
        <v>84</v>
      </c>
      <c r="B127" s="108" t="s">
        <v>130</v>
      </c>
      <c r="C127" s="130">
        <v>83023</v>
      </c>
      <c r="D127" s="130">
        <v>83023</v>
      </c>
    </row>
    <row r="128" spans="1:4" ht="15.75" customHeight="1">
      <c r="A128" s="95" t="s">
        <v>169</v>
      </c>
      <c r="B128" s="108" t="s">
        <v>226</v>
      </c>
      <c r="C128" s="117"/>
      <c r="D128" s="117"/>
    </row>
    <row r="129" spans="1:4" ht="15.75" customHeight="1">
      <c r="A129" s="95" t="s">
        <v>220</v>
      </c>
      <c r="B129" s="108" t="s">
        <v>231</v>
      </c>
      <c r="C129" s="118"/>
      <c r="D129" s="118"/>
    </row>
    <row r="130" spans="1:4" ht="15.75" customHeight="1">
      <c r="A130" s="95" t="s">
        <v>221</v>
      </c>
      <c r="B130" s="108" t="s">
        <v>228</v>
      </c>
      <c r="C130" s="118"/>
      <c r="D130" s="118"/>
    </row>
    <row r="131" spans="1:4" ht="15.75" customHeight="1" thickBot="1">
      <c r="A131" s="88" t="s">
        <v>222</v>
      </c>
      <c r="B131" s="354" t="s">
        <v>232</v>
      </c>
      <c r="C131" s="131"/>
      <c r="D131" s="131"/>
    </row>
    <row r="132" spans="1:4" s="132" customFormat="1" ht="15.75" customHeight="1" thickBot="1">
      <c r="A132" s="107" t="s">
        <v>9</v>
      </c>
      <c r="B132" s="355" t="s">
        <v>557</v>
      </c>
      <c r="C132" s="356"/>
      <c r="D132" s="356"/>
    </row>
    <row r="133" spans="1:10" ht="15.75" customHeight="1" thickBot="1">
      <c r="A133" s="78" t="s">
        <v>10</v>
      </c>
      <c r="B133" s="126" t="s">
        <v>128</v>
      </c>
      <c r="C133" s="127">
        <f>SUM(C112,C113)</f>
        <v>5466812</v>
      </c>
      <c r="D133" s="127">
        <f>SUM(D112,D113)</f>
        <v>5064470</v>
      </c>
      <c r="G133" s="104"/>
      <c r="H133" s="132"/>
      <c r="I133" s="132"/>
      <c r="J133" s="132"/>
    </row>
    <row r="134" spans="1:4" ht="12.75" customHeight="1">
      <c r="A134" s="375"/>
      <c r="B134" s="375"/>
      <c r="C134" s="375"/>
      <c r="D134" s="313"/>
    </row>
    <row r="135" spans="1:4" ht="15">
      <c r="A135" s="376" t="s">
        <v>131</v>
      </c>
      <c r="B135" s="376"/>
      <c r="C135" s="376"/>
      <c r="D135" s="311"/>
    </row>
    <row r="136" spans="1:2" ht="15" thickBot="1">
      <c r="A136" s="371"/>
      <c r="B136" s="371"/>
    </row>
    <row r="137" spans="1:4" ht="15.75" customHeight="1" thickBot="1">
      <c r="A137" s="72" t="s">
        <v>361</v>
      </c>
      <c r="B137" s="73" t="s">
        <v>362</v>
      </c>
      <c r="C137" s="74" t="s">
        <v>363</v>
      </c>
      <c r="D137" s="74" t="s">
        <v>364</v>
      </c>
    </row>
    <row r="138" spans="1:5" ht="39.75" customHeight="1" thickBot="1">
      <c r="A138" s="78">
        <v>1</v>
      </c>
      <c r="B138" s="126" t="s">
        <v>233</v>
      </c>
      <c r="C138" s="84">
        <f>+C55-C112</f>
        <v>-411397</v>
      </c>
      <c r="D138" s="84">
        <f>+D55-D112</f>
        <v>-489995</v>
      </c>
      <c r="E138" s="113"/>
    </row>
    <row r="139" spans="3:4" ht="14.25">
      <c r="C139" s="133"/>
      <c r="D139" s="133"/>
    </row>
    <row r="140" spans="1:4" ht="33" customHeight="1">
      <c r="A140" s="372" t="s">
        <v>234</v>
      </c>
      <c r="B140" s="372"/>
      <c r="C140" s="372"/>
      <c r="D140" s="312"/>
    </row>
    <row r="141" spans="1:2" ht="15" thickBot="1">
      <c r="A141" s="371"/>
      <c r="B141" s="371"/>
    </row>
    <row r="142" spans="1:4" ht="15.75" customHeight="1" thickBot="1">
      <c r="A142" s="72" t="s">
        <v>361</v>
      </c>
      <c r="B142" s="73" t="s">
        <v>362</v>
      </c>
      <c r="C142" s="74" t="s">
        <v>363</v>
      </c>
      <c r="D142" s="74" t="s">
        <v>364</v>
      </c>
    </row>
    <row r="143" spans="1:4" ht="15.75" customHeight="1" thickBot="1">
      <c r="A143" s="78" t="s">
        <v>3</v>
      </c>
      <c r="B143" s="126" t="s">
        <v>333</v>
      </c>
      <c r="C143" s="134">
        <f>C144-C147</f>
        <v>68684</v>
      </c>
      <c r="D143" s="134">
        <f>D144-D147</f>
        <v>68684</v>
      </c>
    </row>
    <row r="144" spans="1:4" ht="28.5">
      <c r="A144" s="85" t="s">
        <v>85</v>
      </c>
      <c r="B144" s="86" t="s">
        <v>235</v>
      </c>
      <c r="C144" s="135">
        <f>+C59</f>
        <v>406997</v>
      </c>
      <c r="D144" s="135">
        <f>+D59</f>
        <v>406997</v>
      </c>
    </row>
    <row r="145" spans="1:4" ht="15.75" customHeight="1">
      <c r="A145" s="81" t="s">
        <v>236</v>
      </c>
      <c r="B145" s="89" t="s">
        <v>242</v>
      </c>
      <c r="C145" s="136">
        <f>+C60</f>
        <v>0</v>
      </c>
      <c r="D145" s="136">
        <f>+D60</f>
        <v>0</v>
      </c>
    </row>
    <row r="146" spans="1:4" ht="15.75" customHeight="1">
      <c r="A146" s="88" t="s">
        <v>237</v>
      </c>
      <c r="B146" s="137" t="s">
        <v>238</v>
      </c>
      <c r="C146" s="138">
        <f>+C67</f>
        <v>406997</v>
      </c>
      <c r="D146" s="138">
        <f>+D67</f>
        <v>406997</v>
      </c>
    </row>
    <row r="147" spans="1:4" ht="15.75" customHeight="1">
      <c r="A147" s="98" t="s">
        <v>86</v>
      </c>
      <c r="B147" s="139" t="s">
        <v>239</v>
      </c>
      <c r="C147" s="140">
        <f>+C113</f>
        <v>338313</v>
      </c>
      <c r="D147" s="140">
        <f>+D113</f>
        <v>338313</v>
      </c>
    </row>
    <row r="148" spans="1:4" ht="15.75" customHeight="1">
      <c r="A148" s="81" t="s">
        <v>240</v>
      </c>
      <c r="B148" s="82" t="s">
        <v>243</v>
      </c>
      <c r="C148" s="140">
        <f>+C114</f>
        <v>255290</v>
      </c>
      <c r="D148" s="140">
        <f>+D114</f>
        <v>255290</v>
      </c>
    </row>
    <row r="149" spans="1:4" ht="15.75" customHeight="1" thickBot="1">
      <c r="A149" s="110" t="s">
        <v>241</v>
      </c>
      <c r="B149" s="141" t="s">
        <v>244</v>
      </c>
      <c r="C149" s="142">
        <f>+C123</f>
        <v>83023</v>
      </c>
      <c r="D149" s="142">
        <f>+D123</f>
        <v>83023</v>
      </c>
    </row>
  </sheetData>
  <sheetProtection/>
  <mergeCells count="9">
    <mergeCell ref="A136:B136"/>
    <mergeCell ref="A140:C140"/>
    <mergeCell ref="A141:B141"/>
    <mergeCell ref="A2:B2"/>
    <mergeCell ref="A77:C77"/>
    <mergeCell ref="A78:D78"/>
    <mergeCell ref="A79:B79"/>
    <mergeCell ref="A134:C134"/>
    <mergeCell ref="A135:C13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52" r:id="rId1"/>
  <headerFooter alignWithMargins="0">
    <oddHeader>&amp;C&amp;"Times New Roman CE,Félkövér"&amp;12
&amp;"Arial,Félkövér"Mór Városi Önkormányzat
2012. ÉVI KÖLTSÉGVETÉSÉNEK MÓDOSÍTOTT MÉRLEGE&amp;10
&amp;R&amp;"Arial,Normál" 1. melléklet
 a 1/2013. (II.4.) Önkormányzati rendelethez</oddHeader>
    <oddFooter>&amp;L&amp;D&amp;C&amp;P</oddFooter>
  </headerFooter>
  <rowBreaks count="1" manualBreakCount="1">
    <brk id="7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SheetLayoutView="100" workbookViewId="0" topLeftCell="A1">
      <selection activeCell="D17" sqref="D17"/>
    </sheetView>
  </sheetViews>
  <sheetFormatPr defaultColWidth="9.00390625" defaultRowHeight="12.75"/>
  <cols>
    <col min="1" max="1" width="8.125" style="3" customWidth="1"/>
    <col min="2" max="2" width="55.625" style="171" customWidth="1"/>
    <col min="3" max="4" width="13.875" style="3" customWidth="1"/>
    <col min="5" max="5" width="55.375" style="3" customWidth="1"/>
    <col min="6" max="7" width="13.875" style="3" customWidth="1"/>
    <col min="8" max="16384" width="9.375" style="3" customWidth="1"/>
  </cols>
  <sheetData>
    <row r="1" spans="1:8" ht="39.75" customHeight="1">
      <c r="A1" s="377" t="s">
        <v>514</v>
      </c>
      <c r="B1" s="377"/>
      <c r="C1" s="377"/>
      <c r="D1" s="377"/>
      <c r="E1" s="377"/>
      <c r="F1" s="377"/>
      <c r="G1" s="377"/>
      <c r="H1" s="378"/>
    </row>
    <row r="2" spans="6:8" ht="15.75" thickBot="1">
      <c r="F2" s="212"/>
      <c r="G2" s="334" t="s">
        <v>415</v>
      </c>
      <c r="H2" s="378"/>
    </row>
    <row r="3" spans="1:8" s="175" customFormat="1" ht="15.75" customHeight="1" thickBot="1">
      <c r="A3" s="176" t="s">
        <v>361</v>
      </c>
      <c r="B3" s="172" t="s">
        <v>362</v>
      </c>
      <c r="C3" s="173" t="s">
        <v>363</v>
      </c>
      <c r="D3" s="173" t="s">
        <v>364</v>
      </c>
      <c r="E3" s="172" t="s">
        <v>365</v>
      </c>
      <c r="F3" s="174" t="s">
        <v>366</v>
      </c>
      <c r="G3" s="174" t="s">
        <v>367</v>
      </c>
      <c r="H3" s="378"/>
    </row>
    <row r="4" spans="1:8" ht="18" customHeight="1" thickBot="1">
      <c r="A4" s="379" t="s">
        <v>58</v>
      </c>
      <c r="B4" s="381" t="s">
        <v>41</v>
      </c>
      <c r="C4" s="382"/>
      <c r="D4" s="314"/>
      <c r="E4" s="381" t="s">
        <v>46</v>
      </c>
      <c r="F4" s="382"/>
      <c r="G4" s="332"/>
      <c r="H4" s="378"/>
    </row>
    <row r="5" spans="1:8" s="175" customFormat="1" ht="45" customHeight="1" thickBot="1">
      <c r="A5" s="380"/>
      <c r="B5" s="287" t="s">
        <v>54</v>
      </c>
      <c r="C5" s="335" t="s">
        <v>512</v>
      </c>
      <c r="D5" s="335" t="s">
        <v>513</v>
      </c>
      <c r="E5" s="287" t="s">
        <v>54</v>
      </c>
      <c r="F5" s="336" t="s">
        <v>512</v>
      </c>
      <c r="G5" s="336" t="s">
        <v>513</v>
      </c>
      <c r="H5" s="378"/>
    </row>
    <row r="6" spans="1:8" ht="30">
      <c r="A6" s="177" t="s">
        <v>3</v>
      </c>
      <c r="B6" s="178" t="s">
        <v>256</v>
      </c>
      <c r="C6" s="179">
        <v>2438210</v>
      </c>
      <c r="D6" s="179">
        <v>2577104</v>
      </c>
      <c r="E6" s="178" t="s">
        <v>55</v>
      </c>
      <c r="F6" s="61">
        <v>1258101</v>
      </c>
      <c r="G6" s="61">
        <v>1049975</v>
      </c>
      <c r="H6" s="378"/>
    </row>
    <row r="7" spans="1:8" ht="30">
      <c r="A7" s="180" t="s">
        <v>4</v>
      </c>
      <c r="B7" s="181" t="s">
        <v>179</v>
      </c>
      <c r="C7" s="182"/>
      <c r="D7" s="182"/>
      <c r="E7" s="181" t="s">
        <v>56</v>
      </c>
      <c r="F7" s="29">
        <v>330919</v>
      </c>
      <c r="G7" s="29">
        <v>275586</v>
      </c>
      <c r="H7" s="378"/>
    </row>
    <row r="8" spans="1:8" ht="15.75" customHeight="1">
      <c r="A8" s="180" t="s">
        <v>5</v>
      </c>
      <c r="B8" s="181" t="s">
        <v>154</v>
      </c>
      <c r="C8" s="182">
        <v>17800</v>
      </c>
      <c r="D8" s="182">
        <v>10347</v>
      </c>
      <c r="E8" s="181" t="s">
        <v>57</v>
      </c>
      <c r="F8" s="29">
        <v>1818764</v>
      </c>
      <c r="G8" s="29">
        <v>1563706</v>
      </c>
      <c r="H8" s="378"/>
    </row>
    <row r="9" spans="1:8" ht="15.75" customHeight="1">
      <c r="A9" s="180" t="s">
        <v>6</v>
      </c>
      <c r="B9" s="183" t="s">
        <v>62</v>
      </c>
      <c r="C9" s="182">
        <v>628114</v>
      </c>
      <c r="D9" s="182">
        <v>668195</v>
      </c>
      <c r="E9" s="181" t="s">
        <v>203</v>
      </c>
      <c r="F9" s="29">
        <v>489860</v>
      </c>
      <c r="G9" s="29">
        <v>583804</v>
      </c>
      <c r="H9" s="378"/>
    </row>
    <row r="10" spans="1:8" ht="15.75" customHeight="1">
      <c r="A10" s="180" t="s">
        <v>7</v>
      </c>
      <c r="B10" s="181" t="s">
        <v>96</v>
      </c>
      <c r="C10" s="182">
        <v>1070051</v>
      </c>
      <c r="D10" s="182">
        <v>412559</v>
      </c>
      <c r="E10" s="181" t="s">
        <v>36</v>
      </c>
      <c r="F10" s="29">
        <v>14750</v>
      </c>
      <c r="G10" s="29">
        <v>750</v>
      </c>
      <c r="H10" s="378"/>
    </row>
    <row r="11" spans="1:8" ht="15.75" customHeight="1">
      <c r="A11" s="180" t="s">
        <v>8</v>
      </c>
      <c r="B11" s="181" t="s">
        <v>45</v>
      </c>
      <c r="C11" s="184">
        <v>25023</v>
      </c>
      <c r="D11" s="184">
        <v>27953</v>
      </c>
      <c r="E11" s="181" t="s">
        <v>35</v>
      </c>
      <c r="F11" s="29">
        <v>3731</v>
      </c>
      <c r="G11" s="29">
        <v>3731</v>
      </c>
      <c r="H11" s="378"/>
    </row>
    <row r="12" spans="1:8" ht="15.75" customHeight="1">
      <c r="A12" s="180" t="s">
        <v>9</v>
      </c>
      <c r="B12" s="181" t="s">
        <v>106</v>
      </c>
      <c r="C12" s="182"/>
      <c r="D12" s="182"/>
      <c r="E12" s="181"/>
      <c r="F12" s="29"/>
      <c r="G12" s="29"/>
      <c r="H12" s="378"/>
    </row>
    <row r="13" spans="1:8" ht="30">
      <c r="A13" s="180" t="s">
        <v>10</v>
      </c>
      <c r="B13" s="181" t="s">
        <v>136</v>
      </c>
      <c r="C13" s="182"/>
      <c r="D13" s="182"/>
      <c r="E13" s="181"/>
      <c r="F13" s="29"/>
      <c r="G13" s="29"/>
      <c r="H13" s="378"/>
    </row>
    <row r="14" spans="1:8" ht="30.75" thickBot="1">
      <c r="A14" s="199" t="s">
        <v>11</v>
      </c>
      <c r="B14" s="198" t="s">
        <v>554</v>
      </c>
      <c r="C14" s="362"/>
      <c r="D14" s="362"/>
      <c r="E14" s="198"/>
      <c r="F14" s="32"/>
      <c r="G14" s="32"/>
      <c r="H14" s="378"/>
    </row>
    <row r="15" spans="1:8" ht="15.75" customHeight="1" thickBot="1">
      <c r="A15" s="185" t="s">
        <v>12</v>
      </c>
      <c r="B15" s="186" t="s">
        <v>121</v>
      </c>
      <c r="C15" s="187">
        <f>SUM(C6:C13)</f>
        <v>4179198</v>
      </c>
      <c r="D15" s="187">
        <f>SUM(D6:D13)</f>
        <v>3696158</v>
      </c>
      <c r="E15" s="188" t="s">
        <v>122</v>
      </c>
      <c r="F15" s="21">
        <f>SUM(F6:F13)</f>
        <v>3916125</v>
      </c>
      <c r="G15" s="21">
        <f>SUM(G6:G13)</f>
        <v>3477552</v>
      </c>
      <c r="H15" s="378"/>
    </row>
    <row r="16" spans="1:8" ht="15.75" customHeight="1">
      <c r="A16" s="189" t="s">
        <v>13</v>
      </c>
      <c r="B16" s="190" t="s">
        <v>132</v>
      </c>
      <c r="C16" s="191">
        <v>158661</v>
      </c>
      <c r="D16" s="191">
        <v>237259</v>
      </c>
      <c r="E16" s="181" t="s">
        <v>224</v>
      </c>
      <c r="F16" s="192"/>
      <c r="G16" s="192"/>
      <c r="H16" s="378"/>
    </row>
    <row r="17" spans="1:8" ht="15.75" customHeight="1">
      <c r="A17" s="193" t="s">
        <v>14</v>
      </c>
      <c r="B17" s="194" t="s">
        <v>257</v>
      </c>
      <c r="C17" s="195"/>
      <c r="D17" s="195"/>
      <c r="E17" s="181" t="s">
        <v>225</v>
      </c>
      <c r="F17" s="196"/>
      <c r="G17" s="196"/>
      <c r="H17" s="378"/>
    </row>
    <row r="18" spans="1:8" ht="15.75" customHeight="1">
      <c r="A18" s="180" t="s">
        <v>15</v>
      </c>
      <c r="B18" s="181" t="s">
        <v>191</v>
      </c>
      <c r="C18" s="197"/>
      <c r="D18" s="197"/>
      <c r="E18" s="181" t="s">
        <v>260</v>
      </c>
      <c r="F18" s="196">
        <v>255290</v>
      </c>
      <c r="G18" s="196">
        <v>255290</v>
      </c>
      <c r="H18" s="378"/>
    </row>
    <row r="19" spans="1:8" ht="15.75" customHeight="1">
      <c r="A19" s="180" t="s">
        <v>16</v>
      </c>
      <c r="B19" s="181" t="s">
        <v>192</v>
      </c>
      <c r="C19" s="197"/>
      <c r="D19" s="197"/>
      <c r="E19" s="181" t="s">
        <v>130</v>
      </c>
      <c r="F19" s="196"/>
      <c r="G19" s="196"/>
      <c r="H19" s="378"/>
    </row>
    <row r="20" spans="1:8" ht="15.75" customHeight="1">
      <c r="A20" s="180" t="s">
        <v>17</v>
      </c>
      <c r="B20" s="181" t="s">
        <v>258</v>
      </c>
      <c r="C20" s="197"/>
      <c r="D20" s="197"/>
      <c r="E20" s="198" t="s">
        <v>226</v>
      </c>
      <c r="F20" s="196"/>
      <c r="G20" s="196"/>
      <c r="H20" s="378"/>
    </row>
    <row r="21" spans="1:8" ht="30">
      <c r="A21" s="180" t="s">
        <v>18</v>
      </c>
      <c r="B21" s="181" t="s">
        <v>259</v>
      </c>
      <c r="C21" s="197"/>
      <c r="D21" s="197"/>
      <c r="E21" s="181" t="s">
        <v>261</v>
      </c>
      <c r="F21" s="196"/>
      <c r="G21" s="196"/>
      <c r="H21" s="378"/>
    </row>
    <row r="22" spans="1:8" ht="30">
      <c r="A22" s="199" t="s">
        <v>19</v>
      </c>
      <c r="B22" s="198" t="s">
        <v>195</v>
      </c>
      <c r="C22" s="200"/>
      <c r="D22" s="200"/>
      <c r="E22" s="178" t="s">
        <v>227</v>
      </c>
      <c r="F22" s="192"/>
      <c r="G22" s="192"/>
      <c r="H22" s="378"/>
    </row>
    <row r="23" spans="1:8" ht="15">
      <c r="A23" s="180" t="s">
        <v>20</v>
      </c>
      <c r="B23" s="181" t="s">
        <v>196</v>
      </c>
      <c r="C23" s="197"/>
      <c r="D23" s="197"/>
      <c r="E23" s="181" t="s">
        <v>228</v>
      </c>
      <c r="F23" s="196"/>
      <c r="G23" s="196"/>
      <c r="H23" s="378"/>
    </row>
    <row r="24" spans="1:8" ht="15.75" customHeight="1" thickBot="1">
      <c r="A24" s="177" t="s">
        <v>21</v>
      </c>
      <c r="B24" s="178"/>
      <c r="C24" s="201"/>
      <c r="D24" s="201"/>
      <c r="E24" s="178" t="s">
        <v>108</v>
      </c>
      <c r="F24" s="202"/>
      <c r="G24" s="202"/>
      <c r="H24" s="378"/>
    </row>
    <row r="25" spans="1:8" ht="15.75" customHeight="1" thickBot="1">
      <c r="A25" s="185" t="s">
        <v>22</v>
      </c>
      <c r="B25" s="186" t="s">
        <v>267</v>
      </c>
      <c r="C25" s="187">
        <f>SUM(C18:C24)</f>
        <v>0</v>
      </c>
      <c r="D25" s="187">
        <f>SUM(D18:D24)</f>
        <v>0</v>
      </c>
      <c r="E25" s="186" t="s">
        <v>268</v>
      </c>
      <c r="F25" s="21">
        <f>SUM(F16:F24)</f>
        <v>255290</v>
      </c>
      <c r="G25" s="21">
        <f>SUM(G16:G24)</f>
        <v>255290</v>
      </c>
      <c r="H25" s="378"/>
    </row>
    <row r="26" spans="1:8" ht="15.75" customHeight="1" thickBot="1">
      <c r="A26" s="185" t="s">
        <v>23</v>
      </c>
      <c r="B26" s="186" t="s">
        <v>559</v>
      </c>
      <c r="C26" s="187"/>
      <c r="D26" s="187"/>
      <c r="E26" s="186" t="s">
        <v>557</v>
      </c>
      <c r="F26" s="21"/>
      <c r="G26" s="21"/>
      <c r="H26" s="378"/>
    </row>
    <row r="27" spans="1:8" ht="18" customHeight="1" thickBot="1">
      <c r="A27" s="185" t="s">
        <v>24</v>
      </c>
      <c r="B27" s="203" t="s">
        <v>270</v>
      </c>
      <c r="C27" s="187">
        <f>+C15+C16+C17+C25</f>
        <v>4337859</v>
      </c>
      <c r="D27" s="187">
        <f>+D15+D16+D17+D25</f>
        <v>3933417</v>
      </c>
      <c r="E27" s="203" t="s">
        <v>269</v>
      </c>
      <c r="F27" s="21">
        <f>+F15+F25</f>
        <v>4171415</v>
      </c>
      <c r="G27" s="21">
        <f>+G15+G25</f>
        <v>3732842</v>
      </c>
      <c r="H27" s="378"/>
    </row>
    <row r="28" spans="1:8" ht="18" customHeight="1" thickBot="1">
      <c r="A28" s="185" t="s">
        <v>25</v>
      </c>
      <c r="B28" s="203" t="s">
        <v>137</v>
      </c>
      <c r="C28" s="204" t="str">
        <f>IF(((F15-C15)&gt;0),F15-C15,"----")</f>
        <v>----</v>
      </c>
      <c r="D28" s="204" t="str">
        <f>IF(((H15-D15)&gt;0),H15-D15,"----")</f>
        <v>----</v>
      </c>
      <c r="E28" s="203" t="s">
        <v>138</v>
      </c>
      <c r="F28" s="205">
        <f>IF(((C15-F15)&gt;0),C15-F15,"----")</f>
        <v>263073</v>
      </c>
      <c r="G28" s="205">
        <f>IF(((D15-G15)&gt;0),D15-G15,"----")</f>
        <v>218606</v>
      </c>
      <c r="H28" s="378"/>
    </row>
    <row r="31" ht="15.75">
      <c r="B31" s="170"/>
    </row>
    <row r="85" ht="15">
      <c r="D85" s="3">
        <v>1393558</v>
      </c>
    </row>
  </sheetData>
  <sheetProtection/>
  <mergeCells count="5">
    <mergeCell ref="A1:G1"/>
    <mergeCell ref="H1:H28"/>
    <mergeCell ref="A4:A5"/>
    <mergeCell ref="B4:C4"/>
    <mergeCell ref="E4:F4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83" r:id="rId1"/>
  <headerFooter alignWithMargins="0">
    <oddHeader>&amp;R&amp;"Times New Roman CE,Félkövér dőlt"&amp;11 &amp;"Arial,Normál"&amp;10 2. melléklet
a 1/2013. (II.4.) Önkormányzati rendelethez</oddHeader>
    <oddFooter>&amp;L&amp;D&amp;C&amp;P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22"/>
  <sheetViews>
    <sheetView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8.375" style="214" customWidth="1"/>
    <col min="2" max="2" width="43.375" style="214" customWidth="1"/>
    <col min="3" max="3" width="31.125" style="214" customWidth="1"/>
    <col min="4" max="5" width="18.875" style="214" customWidth="1"/>
    <col min="6" max="16384" width="9.375" style="214" customWidth="1"/>
  </cols>
  <sheetData>
    <row r="2" spans="1:5" ht="15.75">
      <c r="A2" s="383" t="s">
        <v>460</v>
      </c>
      <c r="B2" s="383"/>
      <c r="C2" s="383"/>
      <c r="D2" s="383"/>
      <c r="E2" s="383"/>
    </row>
    <row r="3" spans="1:5" ht="15.75" thickBot="1">
      <c r="A3" s="213"/>
      <c r="B3" s="213"/>
      <c r="C3" s="384"/>
      <c r="D3" s="384"/>
      <c r="E3" s="333" t="s">
        <v>415</v>
      </c>
    </row>
    <row r="4" spans="1:5" ht="16.5" thickBot="1">
      <c r="A4" s="291" t="s">
        <v>361</v>
      </c>
      <c r="B4" s="292" t="s">
        <v>362</v>
      </c>
      <c r="C4" s="292" t="s">
        <v>363</v>
      </c>
      <c r="D4" s="293" t="s">
        <v>364</v>
      </c>
      <c r="E4" s="293" t="s">
        <v>365</v>
      </c>
    </row>
    <row r="5" spans="1:5" ht="63.75" thickBot="1">
      <c r="A5" s="294" t="s">
        <v>58</v>
      </c>
      <c r="B5" s="295" t="s">
        <v>109</v>
      </c>
      <c r="C5" s="295" t="s">
        <v>110</v>
      </c>
      <c r="D5" s="296" t="s">
        <v>547</v>
      </c>
      <c r="E5" s="296" t="s">
        <v>548</v>
      </c>
    </row>
    <row r="6" spans="1:5" ht="15.75" customHeight="1">
      <c r="A6" s="215" t="s">
        <v>3</v>
      </c>
      <c r="B6" s="216" t="s">
        <v>461</v>
      </c>
      <c r="C6" s="216" t="s">
        <v>462</v>
      </c>
      <c r="D6" s="217">
        <v>17500</v>
      </c>
      <c r="E6" s="217">
        <v>18822</v>
      </c>
    </row>
    <row r="7" spans="1:5" ht="15.75" customHeight="1">
      <c r="A7" s="218" t="s">
        <v>4</v>
      </c>
      <c r="B7" s="219" t="s">
        <v>463</v>
      </c>
      <c r="C7" s="219" t="s">
        <v>462</v>
      </c>
      <c r="D7" s="220">
        <v>1350</v>
      </c>
      <c r="E7" s="220">
        <v>1350</v>
      </c>
    </row>
    <row r="8" spans="1:5" ht="15.75" customHeight="1">
      <c r="A8" s="218" t="s">
        <v>5</v>
      </c>
      <c r="B8" s="219" t="s">
        <v>464</v>
      </c>
      <c r="C8" s="219" t="s">
        <v>462</v>
      </c>
      <c r="D8" s="220">
        <v>1475</v>
      </c>
      <c r="E8" s="220">
        <v>1475</v>
      </c>
    </row>
    <row r="9" spans="1:5" ht="30">
      <c r="A9" s="218" t="s">
        <v>6</v>
      </c>
      <c r="B9" s="219" t="s">
        <v>465</v>
      </c>
      <c r="C9" s="297" t="s">
        <v>466</v>
      </c>
      <c r="D9" s="220">
        <v>1400</v>
      </c>
      <c r="E9" s="220">
        <v>1400</v>
      </c>
    </row>
    <row r="10" spans="1:5" ht="30">
      <c r="A10" s="218" t="s">
        <v>7</v>
      </c>
      <c r="B10" s="297" t="s">
        <v>467</v>
      </c>
      <c r="C10" s="219" t="s">
        <v>468</v>
      </c>
      <c r="D10" s="220">
        <v>14259</v>
      </c>
      <c r="E10" s="220">
        <v>14818</v>
      </c>
    </row>
    <row r="11" spans="1:5" ht="15.75" customHeight="1">
      <c r="A11" s="218" t="s">
        <v>8</v>
      </c>
      <c r="B11" s="219" t="s">
        <v>469</v>
      </c>
      <c r="C11" s="219" t="s">
        <v>462</v>
      </c>
      <c r="D11" s="220">
        <v>8937</v>
      </c>
      <c r="E11" s="220">
        <v>13406</v>
      </c>
    </row>
    <row r="12" spans="1:5" ht="30">
      <c r="A12" s="218" t="s">
        <v>9</v>
      </c>
      <c r="B12" s="297" t="s">
        <v>446</v>
      </c>
      <c r="C12" s="219" t="s">
        <v>462</v>
      </c>
      <c r="D12" s="220">
        <v>4151</v>
      </c>
      <c r="E12" s="220">
        <v>4151</v>
      </c>
    </row>
    <row r="13" spans="1:5" ht="15.75" customHeight="1">
      <c r="A13" s="218" t="s">
        <v>10</v>
      </c>
      <c r="B13" s="219" t="s">
        <v>470</v>
      </c>
      <c r="C13" s="219" t="s">
        <v>462</v>
      </c>
      <c r="D13" s="220">
        <v>57000</v>
      </c>
      <c r="E13" s="220">
        <v>59722</v>
      </c>
    </row>
    <row r="14" spans="1:5" ht="30">
      <c r="A14" s="218" t="s">
        <v>11</v>
      </c>
      <c r="B14" s="219" t="s">
        <v>471</v>
      </c>
      <c r="C14" s="297" t="s">
        <v>472</v>
      </c>
      <c r="D14" s="220">
        <v>4200</v>
      </c>
      <c r="E14" s="220">
        <v>18609</v>
      </c>
    </row>
    <row r="15" spans="1:5" ht="15.75" customHeight="1">
      <c r="A15" s="218" t="s">
        <v>12</v>
      </c>
      <c r="B15" s="219" t="s">
        <v>473</v>
      </c>
      <c r="C15" s="219" t="s">
        <v>474</v>
      </c>
      <c r="D15" s="220">
        <v>500</v>
      </c>
      <c r="E15" s="220">
        <v>500</v>
      </c>
    </row>
    <row r="16" spans="1:5" ht="15.75" customHeight="1">
      <c r="A16" s="218" t="s">
        <v>13</v>
      </c>
      <c r="B16" s="219" t="s">
        <v>475</v>
      </c>
      <c r="C16" s="219" t="s">
        <v>462</v>
      </c>
      <c r="D16" s="220">
        <v>950</v>
      </c>
      <c r="E16" s="220">
        <v>950</v>
      </c>
    </row>
    <row r="17" spans="1:5" ht="15.75" customHeight="1">
      <c r="A17" s="218" t="s">
        <v>14</v>
      </c>
      <c r="B17" s="219" t="s">
        <v>476</v>
      </c>
      <c r="C17" s="219"/>
      <c r="D17" s="220">
        <v>3000</v>
      </c>
      <c r="E17" s="220">
        <v>5385</v>
      </c>
    </row>
    <row r="18" spans="1:5" ht="15.75" customHeight="1">
      <c r="A18" s="218" t="s">
        <v>15</v>
      </c>
      <c r="B18" s="219" t="s">
        <v>477</v>
      </c>
      <c r="C18" s="219"/>
      <c r="D18" s="220">
        <v>2250</v>
      </c>
      <c r="E18" s="220">
        <v>2250</v>
      </c>
    </row>
    <row r="19" spans="1:5" ht="30">
      <c r="A19" s="218" t="s">
        <v>16</v>
      </c>
      <c r="B19" s="219" t="s">
        <v>478</v>
      </c>
      <c r="C19" s="297" t="s">
        <v>479</v>
      </c>
      <c r="D19" s="220">
        <v>560</v>
      </c>
      <c r="E19" s="220">
        <v>560</v>
      </c>
    </row>
    <row r="20" spans="1:5" ht="30">
      <c r="A20" s="218" t="s">
        <v>17</v>
      </c>
      <c r="B20" s="219" t="s">
        <v>480</v>
      </c>
      <c r="C20" s="297" t="s">
        <v>481</v>
      </c>
      <c r="D20" s="220">
        <v>11500</v>
      </c>
      <c r="E20" s="220">
        <v>18338</v>
      </c>
    </row>
    <row r="21" spans="1:5" ht="15.75" thickBot="1">
      <c r="A21" s="365" t="s">
        <v>18</v>
      </c>
      <c r="B21" s="366" t="s">
        <v>604</v>
      </c>
      <c r="C21" s="367" t="s">
        <v>462</v>
      </c>
      <c r="D21" s="368"/>
      <c r="E21" s="369">
        <v>9600</v>
      </c>
    </row>
    <row r="22" spans="1:5" ht="15.75" customHeight="1" thickBot="1">
      <c r="A22" s="385" t="s">
        <v>37</v>
      </c>
      <c r="B22" s="386"/>
      <c r="C22" s="221"/>
      <c r="D22" s="222">
        <f>SUM(D6:D20)</f>
        <v>129032</v>
      </c>
      <c r="E22" s="222">
        <f>SUM(E6:E21)</f>
        <v>171336</v>
      </c>
    </row>
  </sheetData>
  <sheetProtection/>
  <mergeCells count="3">
    <mergeCell ref="A2:E2"/>
    <mergeCell ref="C3:D3"/>
    <mergeCell ref="A22:B22"/>
  </mergeCells>
  <conditionalFormatting sqref="D22">
    <cfRule type="cellIs" priority="2" dxfId="2" operator="equal" stopIfTrue="1">
      <formula>0</formula>
    </cfRule>
  </conditionalFormatting>
  <conditionalFormatting sqref="E22">
    <cfRule type="cellIs" priority="1" dxfId="2" operator="equal" stopIfTrue="1">
      <formula>0</formula>
    </cfRule>
  </conditionalFormatting>
  <printOptions horizontalCentered="1"/>
  <pageMargins left="0.6692913385826772" right="0.6692913385826772" top="1.1023622047244095" bottom="1.1023622047244095" header="0.6692913385826772" footer="0.2755905511811024"/>
  <pageSetup horizontalDpi="600" verticalDpi="600" orientation="landscape" paperSize="9" scale="90" r:id="rId1"/>
  <headerFooter alignWithMargins="0">
    <oddHeader>&amp;R&amp;"Arial,Normál"3. melléklet
a 1/2013. (II.4.) Önkormányzati rendelethez</oddHeader>
    <oddFooter>&amp;L&amp;D&amp;C&amp;P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115" zoomScaleSheetLayoutView="115" workbookViewId="0" topLeftCell="A1">
      <selection activeCell="G7" sqref="G7"/>
    </sheetView>
  </sheetViews>
  <sheetFormatPr defaultColWidth="9.00390625" defaultRowHeight="12.75"/>
  <cols>
    <col min="1" max="1" width="8.00390625" style="3" customWidth="1"/>
    <col min="2" max="2" width="58.00390625" style="171" bestFit="1" customWidth="1"/>
    <col min="3" max="4" width="13.875" style="3" customWidth="1"/>
    <col min="5" max="5" width="52.50390625" style="3" customWidth="1"/>
    <col min="6" max="7" width="13.875" style="3" customWidth="1"/>
    <col min="8" max="16384" width="9.375" style="3" customWidth="1"/>
  </cols>
  <sheetData>
    <row r="1" spans="1:8" ht="39.75" customHeight="1">
      <c r="A1" s="377" t="s">
        <v>515</v>
      </c>
      <c r="B1" s="377"/>
      <c r="C1" s="377"/>
      <c r="D1" s="377"/>
      <c r="E1" s="377"/>
      <c r="F1" s="377"/>
      <c r="G1" s="377"/>
      <c r="H1" s="378"/>
    </row>
    <row r="2" spans="6:8" ht="15.75" thickBot="1">
      <c r="F2" s="212"/>
      <c r="G2" s="334" t="s">
        <v>415</v>
      </c>
      <c r="H2" s="378"/>
    </row>
    <row r="3" spans="1:8" s="175" customFormat="1" ht="15.75" customHeight="1" thickBot="1">
      <c r="A3" s="176" t="s">
        <v>361</v>
      </c>
      <c r="B3" s="172" t="s">
        <v>362</v>
      </c>
      <c r="C3" s="173" t="s">
        <v>363</v>
      </c>
      <c r="D3" s="173" t="s">
        <v>364</v>
      </c>
      <c r="E3" s="172" t="s">
        <v>365</v>
      </c>
      <c r="F3" s="174" t="s">
        <v>366</v>
      </c>
      <c r="G3" s="174" t="s">
        <v>367</v>
      </c>
      <c r="H3" s="378"/>
    </row>
    <row r="4" spans="1:8" ht="24" customHeight="1" thickBot="1">
      <c r="A4" s="387" t="s">
        <v>58</v>
      </c>
      <c r="B4" s="381" t="s">
        <v>41</v>
      </c>
      <c r="C4" s="382"/>
      <c r="D4" s="314"/>
      <c r="E4" s="381" t="s">
        <v>46</v>
      </c>
      <c r="F4" s="382"/>
      <c r="G4" s="332"/>
      <c r="H4" s="378"/>
    </row>
    <row r="5" spans="1:8" s="175" customFormat="1" ht="45" customHeight="1" thickBot="1">
      <c r="A5" s="388"/>
      <c r="B5" s="287" t="s">
        <v>54</v>
      </c>
      <c r="C5" s="335" t="s">
        <v>512</v>
      </c>
      <c r="D5" s="335" t="s">
        <v>513</v>
      </c>
      <c r="E5" s="287" t="s">
        <v>54</v>
      </c>
      <c r="F5" s="335" t="s">
        <v>512</v>
      </c>
      <c r="G5" s="335" t="s">
        <v>513</v>
      </c>
      <c r="H5" s="378"/>
    </row>
    <row r="6" spans="1:8" ht="15" customHeight="1">
      <c r="A6" s="177" t="s">
        <v>3</v>
      </c>
      <c r="B6" s="178" t="s">
        <v>59</v>
      </c>
      <c r="C6" s="179">
        <v>50</v>
      </c>
      <c r="D6" s="179">
        <v>1440</v>
      </c>
      <c r="E6" s="178" t="s">
        <v>204</v>
      </c>
      <c r="F6" s="323">
        <v>12371</v>
      </c>
      <c r="G6" s="316">
        <v>31508</v>
      </c>
      <c r="H6" s="378"/>
    </row>
    <row r="7" spans="1:8" ht="30">
      <c r="A7" s="180" t="s">
        <v>4</v>
      </c>
      <c r="B7" s="181" t="s">
        <v>262</v>
      </c>
      <c r="C7" s="182"/>
      <c r="D7" s="182"/>
      <c r="E7" s="181" t="s">
        <v>205</v>
      </c>
      <c r="F7" s="182">
        <v>29923</v>
      </c>
      <c r="G7" s="317">
        <v>33524</v>
      </c>
      <c r="H7" s="378"/>
    </row>
    <row r="8" spans="1:8" ht="15">
      <c r="A8" s="180" t="s">
        <v>5</v>
      </c>
      <c r="B8" s="181" t="s">
        <v>124</v>
      </c>
      <c r="C8" s="182">
        <v>330</v>
      </c>
      <c r="D8" s="182">
        <v>330</v>
      </c>
      <c r="E8" s="181" t="s">
        <v>206</v>
      </c>
      <c r="F8" s="182"/>
      <c r="G8" s="317"/>
      <c r="H8" s="378"/>
    </row>
    <row r="9" spans="1:8" ht="15.75" customHeight="1">
      <c r="A9" s="180" t="s">
        <v>6</v>
      </c>
      <c r="B9" s="181" t="s">
        <v>165</v>
      </c>
      <c r="C9" s="182"/>
      <c r="D9" s="182"/>
      <c r="E9" s="181" t="s">
        <v>207</v>
      </c>
      <c r="F9" s="182"/>
      <c r="G9" s="317"/>
      <c r="H9" s="378"/>
    </row>
    <row r="10" spans="1:8" ht="30">
      <c r="A10" s="180" t="s">
        <v>7</v>
      </c>
      <c r="B10" s="181" t="s">
        <v>44</v>
      </c>
      <c r="C10" s="182"/>
      <c r="D10" s="182"/>
      <c r="E10" s="181" t="s">
        <v>264</v>
      </c>
      <c r="F10" s="182">
        <v>554555</v>
      </c>
      <c r="G10" s="317">
        <v>554555</v>
      </c>
      <c r="H10" s="378"/>
    </row>
    <row r="11" spans="1:8" ht="30">
      <c r="A11" s="180" t="s">
        <v>8</v>
      </c>
      <c r="B11" s="181" t="s">
        <v>119</v>
      </c>
      <c r="C11" s="184"/>
      <c r="D11" s="184"/>
      <c r="E11" s="181" t="s">
        <v>265</v>
      </c>
      <c r="F11" s="182">
        <v>324472</v>
      </c>
      <c r="G11" s="317">
        <v>400002</v>
      </c>
      <c r="H11" s="378"/>
    </row>
    <row r="12" spans="1:8" ht="15.75" customHeight="1">
      <c r="A12" s="180" t="s">
        <v>9</v>
      </c>
      <c r="B12" s="181" t="s">
        <v>96</v>
      </c>
      <c r="C12" s="182"/>
      <c r="D12" s="182"/>
      <c r="E12" s="181" t="s">
        <v>214</v>
      </c>
      <c r="F12" s="182">
        <v>26517</v>
      </c>
      <c r="G12" s="317">
        <v>90341</v>
      </c>
      <c r="H12" s="378"/>
    </row>
    <row r="13" spans="1:8" ht="15">
      <c r="A13" s="180" t="s">
        <v>10</v>
      </c>
      <c r="B13" s="181" t="s">
        <v>263</v>
      </c>
      <c r="C13" s="182"/>
      <c r="D13" s="182"/>
      <c r="E13" s="181" t="s">
        <v>36</v>
      </c>
      <c r="F13" s="182">
        <v>260936</v>
      </c>
      <c r="G13" s="317">
        <v>135075</v>
      </c>
      <c r="H13" s="378"/>
    </row>
    <row r="14" spans="1:8" ht="15.75" customHeight="1">
      <c r="A14" s="180" t="s">
        <v>11</v>
      </c>
      <c r="B14" s="181" t="s">
        <v>123</v>
      </c>
      <c r="C14" s="184">
        <v>534891</v>
      </c>
      <c r="D14" s="184">
        <v>535601</v>
      </c>
      <c r="E14" s="181"/>
      <c r="F14" s="182"/>
      <c r="G14" s="317"/>
      <c r="H14" s="378"/>
    </row>
    <row r="15" spans="1:8" ht="15.75" customHeight="1" thickBot="1">
      <c r="A15" s="180" t="s">
        <v>12</v>
      </c>
      <c r="B15" s="181" t="s">
        <v>193</v>
      </c>
      <c r="C15" s="197">
        <v>2633</v>
      </c>
      <c r="D15" s="197">
        <v>2633</v>
      </c>
      <c r="E15" s="198" t="s">
        <v>226</v>
      </c>
      <c r="F15" s="197">
        <v>3600</v>
      </c>
      <c r="G15" s="319">
        <v>3600</v>
      </c>
      <c r="H15" s="378"/>
    </row>
    <row r="16" spans="1:8" ht="15.75" customHeight="1" thickBot="1">
      <c r="A16" s="185" t="s">
        <v>13</v>
      </c>
      <c r="B16" s="186" t="s">
        <v>121</v>
      </c>
      <c r="C16" s="187">
        <f>SUM(C6:C15)</f>
        <v>537904</v>
      </c>
      <c r="D16" s="187">
        <f>SUM(D6:D15)</f>
        <v>540004</v>
      </c>
      <c r="E16" s="186" t="s">
        <v>122</v>
      </c>
      <c r="F16" s="187">
        <f>SUM(F6:F15)</f>
        <v>1212374</v>
      </c>
      <c r="G16" s="187">
        <f>SUM(G6:G15)</f>
        <v>1248605</v>
      </c>
      <c r="H16" s="378"/>
    </row>
    <row r="17" spans="1:8" ht="15.75" customHeight="1">
      <c r="A17" s="206" t="s">
        <v>14</v>
      </c>
      <c r="B17" s="190" t="s">
        <v>133</v>
      </c>
      <c r="C17" s="207">
        <v>184052</v>
      </c>
      <c r="D17" s="207">
        <v>184052</v>
      </c>
      <c r="E17" s="181" t="s">
        <v>224</v>
      </c>
      <c r="F17" s="201"/>
      <c r="G17" s="318"/>
      <c r="H17" s="378"/>
    </row>
    <row r="18" spans="1:8" ht="15.75" customHeight="1">
      <c r="A18" s="180" t="s">
        <v>15</v>
      </c>
      <c r="B18" s="181" t="s">
        <v>191</v>
      </c>
      <c r="C18" s="197"/>
      <c r="D18" s="197"/>
      <c r="E18" s="181" t="s">
        <v>230</v>
      </c>
      <c r="F18" s="197"/>
      <c r="G18" s="319"/>
      <c r="H18" s="378"/>
    </row>
    <row r="19" spans="1:8" ht="15.75" customHeight="1">
      <c r="A19" s="180" t="s">
        <v>16</v>
      </c>
      <c r="B19" s="181" t="s">
        <v>125</v>
      </c>
      <c r="C19" s="197"/>
      <c r="D19" s="197"/>
      <c r="E19" s="181" t="s">
        <v>129</v>
      </c>
      <c r="F19" s="197"/>
      <c r="G19" s="319"/>
      <c r="H19" s="378"/>
    </row>
    <row r="20" spans="1:8" ht="15.75" customHeight="1">
      <c r="A20" s="180" t="s">
        <v>17</v>
      </c>
      <c r="B20" s="181" t="s">
        <v>126</v>
      </c>
      <c r="C20" s="197">
        <v>406997</v>
      </c>
      <c r="D20" s="197">
        <v>406997</v>
      </c>
      <c r="E20" s="181" t="s">
        <v>130</v>
      </c>
      <c r="F20" s="197">
        <v>83023</v>
      </c>
      <c r="G20" s="319">
        <v>83023</v>
      </c>
      <c r="H20" s="378"/>
    </row>
    <row r="21" spans="1:8" ht="30">
      <c r="A21" s="180" t="s">
        <v>18</v>
      </c>
      <c r="B21" s="198" t="s">
        <v>266</v>
      </c>
      <c r="C21" s="197"/>
      <c r="D21" s="197"/>
      <c r="E21" s="181" t="s">
        <v>231</v>
      </c>
      <c r="F21" s="197"/>
      <c r="G21" s="319"/>
      <c r="H21" s="378"/>
    </row>
    <row r="22" spans="1:8" ht="15.75" customHeight="1">
      <c r="A22" s="180" t="s">
        <v>19</v>
      </c>
      <c r="B22" s="181" t="s">
        <v>195</v>
      </c>
      <c r="C22" s="197"/>
      <c r="D22" s="197"/>
      <c r="E22" s="178" t="s">
        <v>228</v>
      </c>
      <c r="F22" s="197"/>
      <c r="G22" s="319"/>
      <c r="H22" s="378"/>
    </row>
    <row r="23" spans="1:8" ht="15.75" customHeight="1" thickBot="1">
      <c r="A23" s="180" t="s">
        <v>20</v>
      </c>
      <c r="B23" s="178" t="s">
        <v>200</v>
      </c>
      <c r="C23" s="197"/>
      <c r="D23" s="197"/>
      <c r="E23" s="181" t="s">
        <v>232</v>
      </c>
      <c r="F23" s="197"/>
      <c r="G23" s="319"/>
      <c r="H23" s="378"/>
    </row>
    <row r="24" spans="1:8" ht="15.75" customHeight="1" thickBot="1">
      <c r="A24" s="185" t="s">
        <v>21</v>
      </c>
      <c r="B24" s="186" t="s">
        <v>358</v>
      </c>
      <c r="C24" s="187">
        <f>SUM(C18:C23)</f>
        <v>406997</v>
      </c>
      <c r="D24" s="187">
        <f>SUM(D18:D23)</f>
        <v>406997</v>
      </c>
      <c r="E24" s="186" t="s">
        <v>357</v>
      </c>
      <c r="F24" s="324">
        <f>SUM(F17:F23)</f>
        <v>83023</v>
      </c>
      <c r="G24" s="320">
        <f>SUM(G17:G23)</f>
        <v>83023</v>
      </c>
      <c r="H24" s="378"/>
    </row>
    <row r="25" spans="1:8" ht="18" customHeight="1" thickBot="1">
      <c r="A25" s="185" t="s">
        <v>22</v>
      </c>
      <c r="B25" s="203" t="s">
        <v>134</v>
      </c>
      <c r="C25" s="208">
        <f>+C16+C17+C24</f>
        <v>1128953</v>
      </c>
      <c r="D25" s="208">
        <f>+D16+D17+D24</f>
        <v>1131053</v>
      </c>
      <c r="E25" s="203" t="s">
        <v>135</v>
      </c>
      <c r="F25" s="208">
        <f>+F16+F24</f>
        <v>1295397</v>
      </c>
      <c r="G25" s="321">
        <f>+G16+G24</f>
        <v>1331628</v>
      </c>
      <c r="H25" s="378"/>
    </row>
    <row r="26" spans="1:8" ht="18" customHeight="1" thickBot="1">
      <c r="A26" s="185" t="s">
        <v>23</v>
      </c>
      <c r="B26" s="209" t="s">
        <v>137</v>
      </c>
      <c r="C26" s="210">
        <f>IF(((F16-C16)&gt;0),F16-C16,"----")</f>
        <v>674470</v>
      </c>
      <c r="D26" s="210">
        <f>IF(((G16-D16)&gt;0),G16-D16,"----")</f>
        <v>708601</v>
      </c>
      <c r="E26" s="209" t="s">
        <v>138</v>
      </c>
      <c r="F26" s="210" t="str">
        <f>IF(((C16-F16)&gt;0),C16-F16,"----")</f>
        <v>----</v>
      </c>
      <c r="G26" s="322" t="str">
        <f>IF(((D16-G16)&gt;0),D16-G16,"----")</f>
        <v>----</v>
      </c>
      <c r="H26" s="378"/>
    </row>
    <row r="27" ht="15">
      <c r="H27" s="211"/>
    </row>
    <row r="28" ht="15">
      <c r="H28" s="211"/>
    </row>
    <row r="29" spans="2:8" ht="15.75">
      <c r="B29" s="170"/>
      <c r="H29" s="211"/>
    </row>
  </sheetData>
  <sheetProtection/>
  <mergeCells count="5">
    <mergeCell ref="A1:G1"/>
    <mergeCell ref="H1:H26"/>
    <mergeCell ref="A4:A5"/>
    <mergeCell ref="B4:C4"/>
    <mergeCell ref="E4:F4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89" r:id="rId1"/>
  <headerFooter alignWithMargins="0">
    <oddHeader>&amp;R&amp;"Times New Roman CE,Félkövér dőlt"&amp;11 &amp;"Arial,Normál"&amp;10 4. melléklet
a 1/2013. (II.4.) Önkormányzati rendelethez</oddHeader>
    <oddFooter>&amp;L&amp;D&amp;C&amp;P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88"/>
  <sheetViews>
    <sheetView view="pageBreakPreview" zoomScaleSheetLayoutView="100" zoomScalePageLayoutView="0" workbookViewId="0" topLeftCell="A1">
      <selection activeCell="B65" sqref="B65:G65"/>
    </sheetView>
  </sheetViews>
  <sheetFormatPr defaultColWidth="9.00390625" defaultRowHeight="12.75"/>
  <cols>
    <col min="1" max="1" width="4.125" style="261" bestFit="1" customWidth="1"/>
    <col min="2" max="2" width="4.875" style="260" customWidth="1"/>
    <col min="3" max="6" width="9.375" style="260" customWidth="1"/>
    <col min="7" max="7" width="52.375" style="260" customWidth="1"/>
    <col min="8" max="8" width="13.375" style="260" hidden="1" customWidth="1"/>
    <col min="9" max="10" width="11.125" style="260" hidden="1" customWidth="1"/>
    <col min="11" max="11" width="12.625" style="260" hidden="1" customWidth="1"/>
    <col min="12" max="12" width="14.875" style="260" hidden="1" customWidth="1"/>
    <col min="13" max="14" width="14.875" style="260" customWidth="1"/>
    <col min="15" max="16384" width="9.375" style="260" customWidth="1"/>
  </cols>
  <sheetData>
    <row r="2" spans="12:14" ht="12.75">
      <c r="L2" s="288"/>
      <c r="M2" s="261"/>
      <c r="N2" s="261" t="s">
        <v>415</v>
      </c>
    </row>
    <row r="3" ht="12.75">
      <c r="A3" s="260"/>
    </row>
    <row r="4" spans="1:14" ht="12.75">
      <c r="A4" s="408"/>
      <c r="B4" s="409" t="s">
        <v>361</v>
      </c>
      <c r="C4" s="409"/>
      <c r="D4" s="409"/>
      <c r="E4" s="409"/>
      <c r="F4" s="409"/>
      <c r="G4" s="409"/>
      <c r="H4" s="279" t="s">
        <v>362</v>
      </c>
      <c r="I4" s="279" t="s">
        <v>363</v>
      </c>
      <c r="J4" s="279" t="s">
        <v>364</v>
      </c>
      <c r="K4" s="279" t="s">
        <v>365</v>
      </c>
      <c r="L4" s="279" t="s">
        <v>366</v>
      </c>
      <c r="M4" s="279" t="s">
        <v>362</v>
      </c>
      <c r="N4" s="279" t="s">
        <v>363</v>
      </c>
    </row>
    <row r="5" spans="1:14" s="272" customFormat="1" ht="52.5" customHeight="1">
      <c r="A5" s="408"/>
      <c r="B5" s="410" t="s">
        <v>459</v>
      </c>
      <c r="C5" s="411"/>
      <c r="D5" s="411"/>
      <c r="E5" s="411"/>
      <c r="F5" s="411"/>
      <c r="G5" s="412"/>
      <c r="H5" s="363" t="s">
        <v>453</v>
      </c>
      <c r="I5" s="363" t="s">
        <v>412</v>
      </c>
      <c r="J5" s="363" t="s">
        <v>454</v>
      </c>
      <c r="K5" s="363" t="s">
        <v>45</v>
      </c>
      <c r="L5" s="363" t="s">
        <v>455</v>
      </c>
      <c r="M5" s="406" t="s">
        <v>512</v>
      </c>
      <c r="N5" s="406" t="s">
        <v>513</v>
      </c>
    </row>
    <row r="6" spans="1:14" ht="12.75">
      <c r="A6" s="408"/>
      <c r="B6" s="413"/>
      <c r="C6" s="414"/>
      <c r="D6" s="414"/>
      <c r="E6" s="414"/>
      <c r="F6" s="414"/>
      <c r="G6" s="415"/>
      <c r="H6" s="407" t="s">
        <v>410</v>
      </c>
      <c r="I6" s="407"/>
      <c r="J6" s="407"/>
      <c r="K6" s="407"/>
      <c r="L6" s="407"/>
      <c r="M6" s="406"/>
      <c r="N6" s="406"/>
    </row>
    <row r="7" spans="1:14" s="272" customFormat="1" ht="25.5">
      <c r="A7" s="408"/>
      <c r="B7" s="416"/>
      <c r="C7" s="417"/>
      <c r="D7" s="417"/>
      <c r="E7" s="417"/>
      <c r="F7" s="417"/>
      <c r="G7" s="418"/>
      <c r="H7" s="363" t="s">
        <v>409</v>
      </c>
      <c r="I7" s="406" t="s">
        <v>408</v>
      </c>
      <c r="J7" s="406"/>
      <c r="K7" s="406"/>
      <c r="L7" s="363" t="s">
        <v>407</v>
      </c>
      <c r="M7" s="406"/>
      <c r="N7" s="406"/>
    </row>
    <row r="8" spans="1:14" ht="12.75">
      <c r="A8" s="266" t="s">
        <v>3</v>
      </c>
      <c r="B8" s="392" t="s">
        <v>617</v>
      </c>
      <c r="C8" s="392"/>
      <c r="D8" s="392"/>
      <c r="E8" s="392"/>
      <c r="F8" s="392"/>
      <c r="G8" s="392"/>
      <c r="H8" s="270">
        <f>SUM(H9:H18)</f>
        <v>25812</v>
      </c>
      <c r="I8" s="270">
        <f>SUM(I9:I18)</f>
        <v>2631</v>
      </c>
      <c r="J8" s="270">
        <f>SUM(J9:J18)</f>
        <v>37080</v>
      </c>
      <c r="K8" s="270">
        <f>SUM(K9:K18)</f>
        <v>149494</v>
      </c>
      <c r="L8" s="270">
        <f>SUM(L9:L18)</f>
        <v>45324</v>
      </c>
      <c r="M8" s="270">
        <f>SUM(M9)</f>
        <v>0</v>
      </c>
      <c r="N8" s="270">
        <f>SUM(N9)</f>
        <v>2660</v>
      </c>
    </row>
    <row r="9" spans="1:14" ht="12.75">
      <c r="A9" s="266" t="s">
        <v>4</v>
      </c>
      <c r="B9" s="397" t="s">
        <v>618</v>
      </c>
      <c r="C9" s="397"/>
      <c r="D9" s="397"/>
      <c r="E9" s="397"/>
      <c r="F9" s="397"/>
      <c r="G9" s="397"/>
      <c r="H9" s="269"/>
      <c r="I9" s="269">
        <v>127</v>
      </c>
      <c r="J9" s="269"/>
      <c r="K9" s="269"/>
      <c r="L9" s="269"/>
      <c r="M9" s="269"/>
      <c r="N9" s="269">
        <v>2660</v>
      </c>
    </row>
    <row r="10" spans="1:14" ht="12.75">
      <c r="A10" s="266" t="s">
        <v>5</v>
      </c>
      <c r="B10" s="392" t="s">
        <v>438</v>
      </c>
      <c r="C10" s="392"/>
      <c r="D10" s="392"/>
      <c r="E10" s="392"/>
      <c r="F10" s="392"/>
      <c r="G10" s="392"/>
      <c r="H10" s="270">
        <f aca="true" t="shared" si="0" ref="H10:M10">SUM(H11:H20)</f>
        <v>13956</v>
      </c>
      <c r="I10" s="270">
        <f t="shared" si="0"/>
        <v>2377</v>
      </c>
      <c r="J10" s="270">
        <f t="shared" si="0"/>
        <v>18665</v>
      </c>
      <c r="K10" s="270">
        <f t="shared" si="0"/>
        <v>74747</v>
      </c>
      <c r="L10" s="270">
        <f t="shared" si="0"/>
        <v>22662</v>
      </c>
      <c r="M10" s="270">
        <f t="shared" si="0"/>
        <v>132407</v>
      </c>
      <c r="N10" s="270">
        <f>SUM(N11:N21)</f>
        <v>192372</v>
      </c>
    </row>
    <row r="11" spans="1:14" ht="12.75">
      <c r="A11" s="266" t="s">
        <v>6</v>
      </c>
      <c r="B11" s="397" t="s">
        <v>359</v>
      </c>
      <c r="C11" s="397"/>
      <c r="D11" s="397"/>
      <c r="E11" s="397"/>
      <c r="F11" s="397"/>
      <c r="G11" s="397"/>
      <c r="H11" s="269"/>
      <c r="I11" s="269">
        <v>127</v>
      </c>
      <c r="J11" s="269"/>
      <c r="K11" s="269"/>
      <c r="L11" s="269"/>
      <c r="M11" s="269">
        <f>SUM(H11:L11)</f>
        <v>127</v>
      </c>
      <c r="N11" s="269">
        <v>127</v>
      </c>
    </row>
    <row r="12" spans="1:14" ht="12.75" customHeight="1">
      <c r="A12" s="266" t="s">
        <v>7</v>
      </c>
      <c r="B12" s="397" t="s">
        <v>437</v>
      </c>
      <c r="C12" s="397"/>
      <c r="D12" s="397"/>
      <c r="E12" s="397"/>
      <c r="F12" s="397"/>
      <c r="G12" s="397"/>
      <c r="H12" s="269">
        <v>1300</v>
      </c>
      <c r="I12" s="269"/>
      <c r="J12" s="269"/>
      <c r="K12" s="269"/>
      <c r="L12" s="269"/>
      <c r="M12" s="269">
        <f aca="true" t="shared" si="1" ref="M12:M20">SUM(H12:L12)</f>
        <v>1300</v>
      </c>
      <c r="N12" s="269">
        <v>1300</v>
      </c>
    </row>
    <row r="13" spans="1:14" ht="12.75" customHeight="1">
      <c r="A13" s="266" t="s">
        <v>8</v>
      </c>
      <c r="B13" s="397" t="s">
        <v>436</v>
      </c>
      <c r="C13" s="397"/>
      <c r="D13" s="397"/>
      <c r="E13" s="397"/>
      <c r="F13" s="397"/>
      <c r="G13" s="397"/>
      <c r="H13" s="269">
        <v>10443</v>
      </c>
      <c r="I13" s="269"/>
      <c r="J13" s="269">
        <v>18415</v>
      </c>
      <c r="K13" s="269"/>
      <c r="L13" s="269"/>
      <c r="M13" s="269">
        <v>27823</v>
      </c>
      <c r="N13" s="269">
        <v>27823</v>
      </c>
    </row>
    <row r="14" spans="1:14" ht="12.75" customHeight="1">
      <c r="A14" s="266" t="s">
        <v>9</v>
      </c>
      <c r="B14" s="401" t="s">
        <v>378</v>
      </c>
      <c r="C14" s="401"/>
      <c r="D14" s="401"/>
      <c r="E14" s="401"/>
      <c r="F14" s="401"/>
      <c r="G14" s="401"/>
      <c r="H14" s="269"/>
      <c r="I14" s="269"/>
      <c r="J14" s="269"/>
      <c r="K14" s="269"/>
      <c r="L14" s="269">
        <v>14214</v>
      </c>
      <c r="M14" s="269">
        <v>15249</v>
      </c>
      <c r="N14" s="269">
        <v>73749</v>
      </c>
    </row>
    <row r="15" spans="1:14" ht="12.75" customHeight="1">
      <c r="A15" s="266" t="s">
        <v>10</v>
      </c>
      <c r="B15" s="401" t="s">
        <v>435</v>
      </c>
      <c r="C15" s="401"/>
      <c r="D15" s="401"/>
      <c r="E15" s="401"/>
      <c r="F15" s="401"/>
      <c r="G15" s="401"/>
      <c r="H15" s="269">
        <v>113</v>
      </c>
      <c r="I15" s="269"/>
      <c r="J15" s="269"/>
      <c r="K15" s="269"/>
      <c r="L15" s="269"/>
      <c r="M15" s="269">
        <f t="shared" si="1"/>
        <v>113</v>
      </c>
      <c r="N15" s="269">
        <v>113</v>
      </c>
    </row>
    <row r="16" spans="1:14" ht="12.75">
      <c r="A16" s="266" t="s">
        <v>11</v>
      </c>
      <c r="B16" s="401" t="s">
        <v>434</v>
      </c>
      <c r="C16" s="401"/>
      <c r="D16" s="401"/>
      <c r="E16" s="401"/>
      <c r="F16" s="401"/>
      <c r="G16" s="401"/>
      <c r="H16" s="269"/>
      <c r="I16" s="269"/>
      <c r="J16" s="269"/>
      <c r="K16" s="269"/>
      <c r="L16" s="269">
        <v>8448</v>
      </c>
      <c r="M16" s="269">
        <f t="shared" si="1"/>
        <v>8448</v>
      </c>
      <c r="N16" s="269">
        <v>8448</v>
      </c>
    </row>
    <row r="17" spans="1:14" ht="12.75">
      <c r="A17" s="266" t="s">
        <v>12</v>
      </c>
      <c r="B17" s="401" t="s">
        <v>433</v>
      </c>
      <c r="C17" s="401"/>
      <c r="D17" s="401"/>
      <c r="E17" s="401"/>
      <c r="F17" s="401"/>
      <c r="G17" s="401"/>
      <c r="H17" s="269"/>
      <c r="I17" s="269"/>
      <c r="J17" s="269"/>
      <c r="K17" s="269">
        <v>27779</v>
      </c>
      <c r="L17" s="269"/>
      <c r="M17" s="269">
        <f t="shared" si="1"/>
        <v>27779</v>
      </c>
      <c r="N17" s="269">
        <v>27779</v>
      </c>
    </row>
    <row r="18" spans="1:14" ht="12.75">
      <c r="A18" s="266" t="s">
        <v>13</v>
      </c>
      <c r="B18" s="401" t="s">
        <v>432</v>
      </c>
      <c r="C18" s="401"/>
      <c r="D18" s="401"/>
      <c r="E18" s="401"/>
      <c r="F18" s="401"/>
      <c r="G18" s="401"/>
      <c r="H18" s="269"/>
      <c r="I18" s="269"/>
      <c r="J18" s="269"/>
      <c r="K18" s="269">
        <v>46968</v>
      </c>
      <c r="L18" s="269"/>
      <c r="M18" s="269">
        <f t="shared" si="1"/>
        <v>46968</v>
      </c>
      <c r="N18" s="269">
        <v>46968</v>
      </c>
    </row>
    <row r="19" spans="1:14" ht="12.75" customHeight="1">
      <c r="A19" s="266" t="s">
        <v>14</v>
      </c>
      <c r="B19" s="401" t="s">
        <v>318</v>
      </c>
      <c r="C19" s="401"/>
      <c r="D19" s="401"/>
      <c r="E19" s="401"/>
      <c r="F19" s="401"/>
      <c r="G19" s="401"/>
      <c r="H19" s="269"/>
      <c r="I19" s="269">
        <v>2250</v>
      </c>
      <c r="J19" s="269">
        <v>250</v>
      </c>
      <c r="K19" s="269"/>
      <c r="L19" s="269"/>
      <c r="M19" s="269">
        <f t="shared" si="1"/>
        <v>2500</v>
      </c>
      <c r="N19" s="269">
        <v>1947</v>
      </c>
    </row>
    <row r="20" spans="1:14" ht="12.75">
      <c r="A20" s="266" t="s">
        <v>15</v>
      </c>
      <c r="B20" s="401" t="s">
        <v>431</v>
      </c>
      <c r="C20" s="397"/>
      <c r="D20" s="397"/>
      <c r="E20" s="397"/>
      <c r="F20" s="397"/>
      <c r="G20" s="397"/>
      <c r="H20" s="269">
        <v>2100</v>
      </c>
      <c r="I20" s="269"/>
      <c r="J20" s="269"/>
      <c r="K20" s="269"/>
      <c r="L20" s="269"/>
      <c r="M20" s="269">
        <f t="shared" si="1"/>
        <v>2100</v>
      </c>
      <c r="N20" s="269">
        <v>2118</v>
      </c>
    </row>
    <row r="21" spans="1:14" ht="12.75">
      <c r="A21" s="266" t="s">
        <v>16</v>
      </c>
      <c r="B21" s="397" t="s">
        <v>373</v>
      </c>
      <c r="C21" s="397"/>
      <c r="D21" s="397"/>
      <c r="E21" s="397"/>
      <c r="F21" s="397"/>
      <c r="G21" s="397"/>
      <c r="H21" s="269"/>
      <c r="I21" s="269">
        <v>10200</v>
      </c>
      <c r="J21" s="269"/>
      <c r="K21" s="269"/>
      <c r="L21" s="269"/>
      <c r="M21" s="269">
        <v>0</v>
      </c>
      <c r="N21" s="269">
        <v>2000</v>
      </c>
    </row>
    <row r="22" spans="1:14" ht="12.75" customHeight="1">
      <c r="A22" s="266" t="s">
        <v>17</v>
      </c>
      <c r="B22" s="403" t="s">
        <v>430</v>
      </c>
      <c r="C22" s="404"/>
      <c r="D22" s="404"/>
      <c r="E22" s="404"/>
      <c r="F22" s="404"/>
      <c r="G22" s="405"/>
      <c r="H22" s="270">
        <f aca="true" t="shared" si="2" ref="H22:M22">SUM(H23:H24)</f>
        <v>268</v>
      </c>
      <c r="I22" s="270">
        <f t="shared" si="2"/>
        <v>0</v>
      </c>
      <c r="J22" s="270">
        <f t="shared" si="2"/>
        <v>0</v>
      </c>
      <c r="K22" s="270">
        <f t="shared" si="2"/>
        <v>0</v>
      </c>
      <c r="L22" s="270">
        <f t="shared" si="2"/>
        <v>0</v>
      </c>
      <c r="M22" s="270">
        <f t="shared" si="2"/>
        <v>268</v>
      </c>
      <c r="N22" s="270">
        <f>SUM(N23:N26)</f>
        <v>10684</v>
      </c>
    </row>
    <row r="23" spans="1:14" ht="12.75">
      <c r="A23" s="266" t="s">
        <v>18</v>
      </c>
      <c r="B23" s="397" t="s">
        <v>429</v>
      </c>
      <c r="C23" s="397"/>
      <c r="D23" s="397"/>
      <c r="E23" s="397"/>
      <c r="F23" s="397"/>
      <c r="G23" s="397"/>
      <c r="H23" s="269">
        <v>225</v>
      </c>
      <c r="I23" s="269"/>
      <c r="J23" s="269"/>
      <c r="K23" s="269"/>
      <c r="L23" s="269"/>
      <c r="M23" s="269">
        <f>SUM(H23:L23)</f>
        <v>225</v>
      </c>
      <c r="N23" s="269">
        <v>225</v>
      </c>
    </row>
    <row r="24" spans="1:14" ht="12.75">
      <c r="A24" s="266" t="s">
        <v>19</v>
      </c>
      <c r="B24" s="397" t="s">
        <v>319</v>
      </c>
      <c r="C24" s="397"/>
      <c r="D24" s="397"/>
      <c r="E24" s="397"/>
      <c r="F24" s="397"/>
      <c r="G24" s="397"/>
      <c r="H24" s="269">
        <v>43</v>
      </c>
      <c r="I24" s="269"/>
      <c r="J24" s="269"/>
      <c r="K24" s="269"/>
      <c r="L24" s="269"/>
      <c r="M24" s="269">
        <f>SUM(H24:L24)</f>
        <v>43</v>
      </c>
      <c r="N24" s="269">
        <v>7543</v>
      </c>
    </row>
    <row r="25" spans="1:14" ht="25.5" customHeight="1">
      <c r="A25" s="266" t="s">
        <v>20</v>
      </c>
      <c r="B25" s="397" t="s">
        <v>457</v>
      </c>
      <c r="C25" s="397"/>
      <c r="D25" s="397"/>
      <c r="E25" s="397"/>
      <c r="F25" s="397"/>
      <c r="G25" s="397"/>
      <c r="H25" s="269"/>
      <c r="I25" s="269">
        <v>9500</v>
      </c>
      <c r="J25" s="269">
        <v>500</v>
      </c>
      <c r="K25" s="269"/>
      <c r="L25" s="269"/>
      <c r="M25" s="269">
        <v>0</v>
      </c>
      <c r="N25" s="269">
        <v>2916</v>
      </c>
    </row>
    <row r="26" spans="1:14" ht="12.75">
      <c r="A26" s="266" t="s">
        <v>21</v>
      </c>
      <c r="B26" s="397" t="s">
        <v>372</v>
      </c>
      <c r="C26" s="397"/>
      <c r="D26" s="397"/>
      <c r="E26" s="397"/>
      <c r="F26" s="397"/>
      <c r="G26" s="397"/>
      <c r="H26" s="269">
        <v>8000</v>
      </c>
      <c r="I26" s="269"/>
      <c r="J26" s="269"/>
      <c r="K26" s="269"/>
      <c r="L26" s="269"/>
      <c r="M26" s="269">
        <v>0</v>
      </c>
      <c r="N26" s="269">
        <v>0</v>
      </c>
    </row>
    <row r="27" spans="1:14" ht="12.75">
      <c r="A27" s="266" t="s">
        <v>22</v>
      </c>
      <c r="B27" s="392" t="s">
        <v>591</v>
      </c>
      <c r="C27" s="392"/>
      <c r="D27" s="392"/>
      <c r="E27" s="392"/>
      <c r="F27" s="392"/>
      <c r="G27" s="392"/>
      <c r="H27" s="271">
        <f>SUM(H28)</f>
        <v>0</v>
      </c>
      <c r="I27" s="271">
        <f>SUM(I28:I28)</f>
        <v>0</v>
      </c>
      <c r="J27" s="271">
        <f>SUM(J28)</f>
        <v>4000</v>
      </c>
      <c r="K27" s="271"/>
      <c r="L27" s="271"/>
      <c r="M27" s="271">
        <f>SUM(M28)</f>
        <v>0</v>
      </c>
      <c r="N27" s="271">
        <f>SUM(N28:N29)</f>
        <v>247</v>
      </c>
    </row>
    <row r="28" spans="1:14" ht="12.75">
      <c r="A28" s="266" t="s">
        <v>23</v>
      </c>
      <c r="B28" s="393" t="s">
        <v>592</v>
      </c>
      <c r="C28" s="393"/>
      <c r="D28" s="393"/>
      <c r="E28" s="393"/>
      <c r="F28" s="393"/>
      <c r="G28" s="393"/>
      <c r="H28" s="289"/>
      <c r="I28" s="289"/>
      <c r="J28" s="289">
        <v>4000</v>
      </c>
      <c r="K28" s="289"/>
      <c r="L28" s="289"/>
      <c r="M28" s="289"/>
      <c r="N28" s="289">
        <v>157</v>
      </c>
    </row>
    <row r="29" spans="1:14" ht="12.75">
      <c r="A29" s="266" t="s">
        <v>24</v>
      </c>
      <c r="B29" s="389" t="s">
        <v>619</v>
      </c>
      <c r="C29" s="390"/>
      <c r="D29" s="390"/>
      <c r="E29" s="390"/>
      <c r="F29" s="390"/>
      <c r="G29" s="391"/>
      <c r="H29" s="289"/>
      <c r="I29" s="289"/>
      <c r="J29" s="289"/>
      <c r="K29" s="289"/>
      <c r="L29" s="289"/>
      <c r="M29" s="289"/>
      <c r="N29" s="289">
        <v>90</v>
      </c>
    </row>
    <row r="30" spans="1:14" s="272" customFormat="1" ht="12.75">
      <c r="A30" s="266" t="s">
        <v>25</v>
      </c>
      <c r="B30" s="392" t="s">
        <v>428</v>
      </c>
      <c r="C30" s="392"/>
      <c r="D30" s="392"/>
      <c r="E30" s="392"/>
      <c r="F30" s="392"/>
      <c r="G30" s="392"/>
      <c r="H30" s="271">
        <f>SUM(H32:H33)</f>
        <v>0</v>
      </c>
      <c r="I30" s="271">
        <f>SUM(I32:I33)</f>
        <v>0</v>
      </c>
      <c r="J30" s="271">
        <f>SUM(J32:J33)</f>
        <v>2000</v>
      </c>
      <c r="K30" s="271">
        <f>SUM(K32:K33)</f>
        <v>0</v>
      </c>
      <c r="L30" s="271">
        <f>SUM(L32:L33)</f>
        <v>0</v>
      </c>
      <c r="M30" s="271">
        <f>SUM(M31:M33)</f>
        <v>3200</v>
      </c>
      <c r="N30" s="271">
        <f>SUM(N31:N37)</f>
        <v>5786</v>
      </c>
    </row>
    <row r="31" spans="1:14" s="272" customFormat="1" ht="12.75">
      <c r="A31" s="266" t="s">
        <v>26</v>
      </c>
      <c r="B31" s="389" t="s">
        <v>360</v>
      </c>
      <c r="C31" s="390"/>
      <c r="D31" s="390"/>
      <c r="E31" s="390"/>
      <c r="F31" s="390"/>
      <c r="G31" s="391"/>
      <c r="H31" s="289"/>
      <c r="I31" s="289"/>
      <c r="J31" s="289"/>
      <c r="K31" s="289"/>
      <c r="L31" s="289"/>
      <c r="M31" s="289">
        <v>1200</v>
      </c>
      <c r="N31" s="289">
        <v>561</v>
      </c>
    </row>
    <row r="32" spans="1:14" s="272" customFormat="1" ht="12.75">
      <c r="A32" s="266" t="s">
        <v>27</v>
      </c>
      <c r="B32" s="393" t="s">
        <v>427</v>
      </c>
      <c r="C32" s="393"/>
      <c r="D32" s="393"/>
      <c r="E32" s="393"/>
      <c r="F32" s="393"/>
      <c r="G32" s="393"/>
      <c r="H32" s="289"/>
      <c r="I32" s="289"/>
      <c r="J32" s="289">
        <v>1000</v>
      </c>
      <c r="K32" s="289"/>
      <c r="L32" s="289"/>
      <c r="M32" s="289">
        <f>SUM(H32:L32)</f>
        <v>1000</v>
      </c>
      <c r="N32" s="289">
        <v>0</v>
      </c>
    </row>
    <row r="33" spans="1:14" ht="12.75">
      <c r="A33" s="266" t="s">
        <v>28</v>
      </c>
      <c r="B33" s="402" t="s">
        <v>456</v>
      </c>
      <c r="C33" s="402"/>
      <c r="D33" s="402"/>
      <c r="E33" s="402"/>
      <c r="F33" s="402"/>
      <c r="G33" s="402"/>
      <c r="H33" s="289"/>
      <c r="I33" s="289"/>
      <c r="J33" s="289">
        <v>1000</v>
      </c>
      <c r="K33" s="289"/>
      <c r="L33" s="289"/>
      <c r="M33" s="289">
        <f>SUM(H33:L33)</f>
        <v>1000</v>
      </c>
      <c r="N33" s="289">
        <v>0</v>
      </c>
    </row>
    <row r="34" spans="1:14" ht="12.75">
      <c r="A34" s="266" t="s">
        <v>29</v>
      </c>
      <c r="B34" s="397" t="s">
        <v>458</v>
      </c>
      <c r="C34" s="397"/>
      <c r="D34" s="397"/>
      <c r="E34" s="397"/>
      <c r="F34" s="397"/>
      <c r="G34" s="397"/>
      <c r="H34" s="269"/>
      <c r="I34" s="269">
        <v>631</v>
      </c>
      <c r="J34" s="269"/>
      <c r="K34" s="269"/>
      <c r="L34" s="269"/>
      <c r="M34" s="269">
        <v>0</v>
      </c>
      <c r="N34" s="269">
        <v>2500</v>
      </c>
    </row>
    <row r="35" spans="1:14" ht="12.75">
      <c r="A35" s="266" t="s">
        <v>30</v>
      </c>
      <c r="B35" s="398" t="s">
        <v>538</v>
      </c>
      <c r="C35" s="399"/>
      <c r="D35" s="399"/>
      <c r="E35" s="399"/>
      <c r="F35" s="399"/>
      <c r="G35" s="400"/>
      <c r="H35" s="269"/>
      <c r="I35" s="269"/>
      <c r="J35" s="269"/>
      <c r="K35" s="269"/>
      <c r="L35" s="269"/>
      <c r="M35" s="269">
        <v>0</v>
      </c>
      <c r="N35" s="269">
        <v>200</v>
      </c>
    </row>
    <row r="36" spans="1:14" ht="12.75">
      <c r="A36" s="266" t="s">
        <v>31</v>
      </c>
      <c r="B36" s="398" t="s">
        <v>588</v>
      </c>
      <c r="C36" s="399"/>
      <c r="D36" s="399"/>
      <c r="E36" s="399"/>
      <c r="F36" s="399"/>
      <c r="G36" s="400"/>
      <c r="H36" s="269"/>
      <c r="I36" s="269"/>
      <c r="J36" s="269"/>
      <c r="K36" s="269"/>
      <c r="L36" s="269"/>
      <c r="M36" s="269">
        <v>0</v>
      </c>
      <c r="N36" s="269">
        <v>1908</v>
      </c>
    </row>
    <row r="37" spans="1:14" ht="12.75">
      <c r="A37" s="266" t="s">
        <v>111</v>
      </c>
      <c r="B37" s="398" t="s">
        <v>605</v>
      </c>
      <c r="C37" s="399"/>
      <c r="D37" s="399"/>
      <c r="E37" s="399"/>
      <c r="F37" s="399"/>
      <c r="G37" s="400"/>
      <c r="H37" s="269"/>
      <c r="I37" s="269"/>
      <c r="J37" s="269"/>
      <c r="K37" s="269"/>
      <c r="L37" s="269"/>
      <c r="M37" s="269">
        <v>0</v>
      </c>
      <c r="N37" s="269">
        <v>617</v>
      </c>
    </row>
    <row r="38" spans="1:14" ht="12.75">
      <c r="A38" s="266" t="s">
        <v>112</v>
      </c>
      <c r="B38" s="392" t="s">
        <v>425</v>
      </c>
      <c r="C38" s="392"/>
      <c r="D38" s="392"/>
      <c r="E38" s="392"/>
      <c r="F38" s="392"/>
      <c r="G38" s="392"/>
      <c r="H38" s="271">
        <f>SUM(H39)</f>
        <v>50</v>
      </c>
      <c r="I38" s="271">
        <f>SUM(I39:I39)</f>
        <v>950</v>
      </c>
      <c r="J38" s="271">
        <f>SUM(J39:J39)</f>
        <v>0</v>
      </c>
      <c r="K38" s="271"/>
      <c r="L38" s="271"/>
      <c r="M38" s="271">
        <f>SUM(M39:M39)</f>
        <v>1000</v>
      </c>
      <c r="N38" s="271">
        <f>SUM(N39:N39)</f>
        <v>555</v>
      </c>
    </row>
    <row r="39" spans="1:14" ht="12.75">
      <c r="A39" s="266" t="s">
        <v>113</v>
      </c>
      <c r="B39" s="397" t="s">
        <v>320</v>
      </c>
      <c r="C39" s="397"/>
      <c r="D39" s="397"/>
      <c r="E39" s="397"/>
      <c r="F39" s="397"/>
      <c r="G39" s="397"/>
      <c r="H39" s="269">
        <v>50</v>
      </c>
      <c r="I39" s="269">
        <v>950</v>
      </c>
      <c r="J39" s="269"/>
      <c r="K39" s="269"/>
      <c r="L39" s="269"/>
      <c r="M39" s="269">
        <f>SUM(H39:L39)</f>
        <v>1000</v>
      </c>
      <c r="N39" s="269">
        <v>555</v>
      </c>
    </row>
    <row r="40" spans="1:14" ht="12.75">
      <c r="A40" s="266" t="s">
        <v>114</v>
      </c>
      <c r="B40" s="392" t="s">
        <v>424</v>
      </c>
      <c r="C40" s="392"/>
      <c r="D40" s="392"/>
      <c r="E40" s="392"/>
      <c r="F40" s="392"/>
      <c r="G40" s="392"/>
      <c r="H40" s="270">
        <f aca="true" t="shared" si="3" ref="H40:M40">SUM(H41:H45)</f>
        <v>12317</v>
      </c>
      <c r="I40" s="270">
        <f t="shared" si="3"/>
        <v>267339</v>
      </c>
      <c r="J40" s="270">
        <f t="shared" si="3"/>
        <v>48388</v>
      </c>
      <c r="K40" s="270">
        <f t="shared" si="3"/>
        <v>479808</v>
      </c>
      <c r="L40" s="270">
        <f t="shared" si="3"/>
        <v>1026</v>
      </c>
      <c r="M40" s="270">
        <f t="shared" si="3"/>
        <v>810788</v>
      </c>
      <c r="N40" s="270">
        <f>SUM(N41:N48)</f>
        <v>879637</v>
      </c>
    </row>
    <row r="41" spans="1:14" ht="12.75">
      <c r="A41" s="266" t="s">
        <v>421</v>
      </c>
      <c r="B41" s="393" t="s">
        <v>321</v>
      </c>
      <c r="C41" s="393"/>
      <c r="D41" s="393"/>
      <c r="E41" s="393"/>
      <c r="F41" s="393"/>
      <c r="G41" s="393"/>
      <c r="H41" s="289">
        <v>260</v>
      </c>
      <c r="I41" s="289">
        <v>1695</v>
      </c>
      <c r="J41" s="289">
        <v>1305</v>
      </c>
      <c r="K41" s="289"/>
      <c r="L41" s="289"/>
      <c r="M41" s="289">
        <f>SUM(H41:L41)</f>
        <v>3260</v>
      </c>
      <c r="N41" s="289">
        <v>4795</v>
      </c>
    </row>
    <row r="42" spans="1:14" ht="12.75">
      <c r="A42" s="266" t="s">
        <v>419</v>
      </c>
      <c r="B42" s="397" t="s">
        <v>423</v>
      </c>
      <c r="C42" s="397"/>
      <c r="D42" s="397"/>
      <c r="E42" s="397"/>
      <c r="F42" s="397"/>
      <c r="G42" s="397"/>
      <c r="H42" s="269">
        <v>9629</v>
      </c>
      <c r="I42" s="269">
        <v>265644</v>
      </c>
      <c r="J42" s="269">
        <v>47083</v>
      </c>
      <c r="K42" s="269">
        <v>479808</v>
      </c>
      <c r="L42" s="269">
        <v>1026</v>
      </c>
      <c r="M42" s="269">
        <v>804280</v>
      </c>
      <c r="N42" s="269">
        <v>860807</v>
      </c>
    </row>
    <row r="43" spans="1:14" ht="12.75">
      <c r="A43" s="266" t="s">
        <v>418</v>
      </c>
      <c r="B43" s="397" t="s">
        <v>422</v>
      </c>
      <c r="C43" s="397"/>
      <c r="D43" s="397"/>
      <c r="E43" s="397"/>
      <c r="F43" s="397"/>
      <c r="G43" s="397"/>
      <c r="H43" s="269">
        <v>320</v>
      </c>
      <c r="I43" s="269"/>
      <c r="J43" s="269"/>
      <c r="K43" s="269"/>
      <c r="L43" s="269"/>
      <c r="M43" s="269">
        <f>SUM(H43:L43)</f>
        <v>320</v>
      </c>
      <c r="N43" s="269">
        <v>320</v>
      </c>
    </row>
    <row r="44" spans="1:14" ht="12.75">
      <c r="A44" s="266" t="s">
        <v>416</v>
      </c>
      <c r="B44" s="397" t="s">
        <v>420</v>
      </c>
      <c r="C44" s="397"/>
      <c r="D44" s="397"/>
      <c r="E44" s="397"/>
      <c r="F44" s="397"/>
      <c r="G44" s="397"/>
      <c r="H44" s="269"/>
      <c r="I44" s="269"/>
      <c r="J44" s="269"/>
      <c r="K44" s="269"/>
      <c r="L44" s="269"/>
      <c r="M44" s="269">
        <v>820</v>
      </c>
      <c r="N44" s="269">
        <v>820</v>
      </c>
    </row>
    <row r="45" spans="1:14" ht="12.75">
      <c r="A45" s="266" t="s">
        <v>406</v>
      </c>
      <c r="B45" s="397" t="s">
        <v>417</v>
      </c>
      <c r="C45" s="397"/>
      <c r="D45" s="397"/>
      <c r="E45" s="397"/>
      <c r="F45" s="397"/>
      <c r="G45" s="397"/>
      <c r="H45" s="269">
        <v>2108</v>
      </c>
      <c r="I45" s="269"/>
      <c r="J45" s="269"/>
      <c r="K45" s="269"/>
      <c r="L45" s="269"/>
      <c r="M45" s="269">
        <f>SUM(H45:L45)</f>
        <v>2108</v>
      </c>
      <c r="N45" s="269">
        <v>2108</v>
      </c>
    </row>
    <row r="46" spans="1:14" ht="12.75">
      <c r="A46" s="266" t="s">
        <v>439</v>
      </c>
      <c r="B46" s="398" t="s">
        <v>539</v>
      </c>
      <c r="C46" s="399"/>
      <c r="D46" s="399"/>
      <c r="E46" s="399"/>
      <c r="F46" s="399"/>
      <c r="G46" s="400"/>
      <c r="H46" s="269"/>
      <c r="I46" s="269"/>
      <c r="J46" s="269"/>
      <c r="K46" s="269"/>
      <c r="L46" s="269"/>
      <c r="M46" s="269">
        <v>0</v>
      </c>
      <c r="N46" s="269">
        <v>9303</v>
      </c>
    </row>
    <row r="47" spans="1:14" ht="12.75">
      <c r="A47" s="266" t="s">
        <v>404</v>
      </c>
      <c r="B47" s="398" t="s">
        <v>593</v>
      </c>
      <c r="C47" s="399"/>
      <c r="D47" s="399"/>
      <c r="E47" s="399"/>
      <c r="F47" s="399"/>
      <c r="G47" s="400"/>
      <c r="H47" s="269"/>
      <c r="I47" s="269"/>
      <c r="J47" s="269"/>
      <c r="K47" s="269"/>
      <c r="L47" s="269"/>
      <c r="M47" s="269"/>
      <c r="N47" s="269">
        <v>545</v>
      </c>
    </row>
    <row r="48" spans="1:14" ht="12.75">
      <c r="A48" s="266" t="s">
        <v>403</v>
      </c>
      <c r="B48" s="398" t="s">
        <v>607</v>
      </c>
      <c r="C48" s="399"/>
      <c r="D48" s="399"/>
      <c r="E48" s="399"/>
      <c r="F48" s="399"/>
      <c r="G48" s="400"/>
      <c r="H48" s="269"/>
      <c r="I48" s="269"/>
      <c r="J48" s="269"/>
      <c r="K48" s="269"/>
      <c r="L48" s="269"/>
      <c r="M48" s="269"/>
      <c r="N48" s="269">
        <v>939</v>
      </c>
    </row>
    <row r="49" spans="1:14" s="272" customFormat="1" ht="12.75">
      <c r="A49" s="266" t="s">
        <v>402</v>
      </c>
      <c r="B49" s="392" t="s">
        <v>405</v>
      </c>
      <c r="C49" s="392"/>
      <c r="D49" s="392"/>
      <c r="E49" s="392"/>
      <c r="F49" s="392"/>
      <c r="G49" s="392"/>
      <c r="H49" s="270">
        <f aca="true" t="shared" si="4" ref="H49:M49">SUM(H50:H58)</f>
        <v>17047</v>
      </c>
      <c r="I49" s="270">
        <f t="shared" si="4"/>
        <v>36253</v>
      </c>
      <c r="J49" s="270">
        <f t="shared" si="4"/>
        <v>500</v>
      </c>
      <c r="K49" s="270">
        <f t="shared" si="4"/>
        <v>0</v>
      </c>
      <c r="L49" s="270">
        <f t="shared" si="4"/>
        <v>110138</v>
      </c>
      <c r="M49" s="270">
        <f t="shared" si="4"/>
        <v>260936</v>
      </c>
      <c r="N49" s="270">
        <f>SUM(N50:N59)</f>
        <v>135075</v>
      </c>
    </row>
    <row r="50" spans="1:14" ht="12.75">
      <c r="A50" s="266" t="s">
        <v>440</v>
      </c>
      <c r="B50" s="401" t="s">
        <v>378</v>
      </c>
      <c r="C50" s="397"/>
      <c r="D50" s="397"/>
      <c r="E50" s="397"/>
      <c r="F50" s="397"/>
      <c r="G50" s="397"/>
      <c r="H50" s="269">
        <v>7247</v>
      </c>
      <c r="I50" s="269"/>
      <c r="J50" s="269"/>
      <c r="K50" s="269"/>
      <c r="L50" s="269">
        <v>60138</v>
      </c>
      <c r="M50" s="269">
        <f>SUM(H50:L50)</f>
        <v>67385</v>
      </c>
      <c r="N50" s="269">
        <v>8885</v>
      </c>
    </row>
    <row r="51" spans="1:14" ht="12.75">
      <c r="A51" s="266" t="s">
        <v>441</v>
      </c>
      <c r="B51" s="397" t="s">
        <v>377</v>
      </c>
      <c r="C51" s="397"/>
      <c r="D51" s="397"/>
      <c r="E51" s="397"/>
      <c r="F51" s="397"/>
      <c r="G51" s="397"/>
      <c r="H51" s="269"/>
      <c r="I51" s="269">
        <v>8500</v>
      </c>
      <c r="J51" s="269"/>
      <c r="K51" s="269"/>
      <c r="L51" s="269">
        <v>50000</v>
      </c>
      <c r="M51" s="269">
        <f>SUM(H51:L51)</f>
        <v>58500</v>
      </c>
      <c r="N51" s="269">
        <v>43500</v>
      </c>
    </row>
    <row r="52" spans="1:14" ht="12.75">
      <c r="A52" s="266" t="s">
        <v>442</v>
      </c>
      <c r="B52" s="397" t="s">
        <v>376</v>
      </c>
      <c r="C52" s="397"/>
      <c r="D52" s="397"/>
      <c r="E52" s="397"/>
      <c r="F52" s="397"/>
      <c r="G52" s="397"/>
      <c r="H52" s="269">
        <v>1800</v>
      </c>
      <c r="I52" s="269"/>
      <c r="J52" s="269"/>
      <c r="K52" s="269"/>
      <c r="L52" s="269"/>
      <c r="M52" s="269">
        <v>1300</v>
      </c>
      <c r="N52" s="269">
        <v>1300</v>
      </c>
    </row>
    <row r="53" spans="1:14" ht="12.75" customHeight="1">
      <c r="A53" s="266" t="s">
        <v>401</v>
      </c>
      <c r="B53" s="398" t="s">
        <v>375</v>
      </c>
      <c r="C53" s="399"/>
      <c r="D53" s="399"/>
      <c r="E53" s="399"/>
      <c r="F53" s="399"/>
      <c r="G53" s="400"/>
      <c r="H53" s="269"/>
      <c r="I53" s="269"/>
      <c r="J53" s="269"/>
      <c r="K53" s="269"/>
      <c r="L53" s="269"/>
      <c r="M53" s="269">
        <v>1883</v>
      </c>
      <c r="N53" s="269">
        <v>0</v>
      </c>
    </row>
    <row r="54" spans="1:14" ht="25.5" customHeight="1">
      <c r="A54" s="266" t="s">
        <v>400</v>
      </c>
      <c r="B54" s="397" t="s">
        <v>374</v>
      </c>
      <c r="C54" s="397"/>
      <c r="D54" s="397"/>
      <c r="E54" s="397"/>
      <c r="F54" s="397"/>
      <c r="G54" s="397"/>
      <c r="H54" s="269"/>
      <c r="I54" s="269">
        <v>9500</v>
      </c>
      <c r="J54" s="269">
        <v>500</v>
      </c>
      <c r="K54" s="269"/>
      <c r="L54" s="269"/>
      <c r="M54" s="269">
        <v>2916</v>
      </c>
      <c r="N54" s="269">
        <v>0</v>
      </c>
    </row>
    <row r="55" spans="1:14" ht="12.75">
      <c r="A55" s="266" t="s">
        <v>443</v>
      </c>
      <c r="B55" s="397" t="s">
        <v>373</v>
      </c>
      <c r="C55" s="397"/>
      <c r="D55" s="397"/>
      <c r="E55" s="397"/>
      <c r="F55" s="397"/>
      <c r="G55" s="397"/>
      <c r="H55" s="269"/>
      <c r="I55" s="269">
        <v>10200</v>
      </c>
      <c r="J55" s="269"/>
      <c r="K55" s="269"/>
      <c r="L55" s="269"/>
      <c r="M55" s="269">
        <v>2000</v>
      </c>
      <c r="N55" s="269">
        <v>0</v>
      </c>
    </row>
    <row r="56" spans="1:14" ht="12.75">
      <c r="A56" s="266" t="s">
        <v>398</v>
      </c>
      <c r="B56" s="397" t="s">
        <v>458</v>
      </c>
      <c r="C56" s="397"/>
      <c r="D56" s="397"/>
      <c r="E56" s="397"/>
      <c r="F56" s="397"/>
      <c r="G56" s="397"/>
      <c r="H56" s="269"/>
      <c r="I56" s="269">
        <v>631</v>
      </c>
      <c r="J56" s="269"/>
      <c r="K56" s="269"/>
      <c r="L56" s="269"/>
      <c r="M56" s="269">
        <v>2500</v>
      </c>
      <c r="N56" s="269">
        <v>0</v>
      </c>
    </row>
    <row r="57" spans="1:14" ht="12.75">
      <c r="A57" s="266" t="s">
        <v>397</v>
      </c>
      <c r="B57" s="397" t="s">
        <v>372</v>
      </c>
      <c r="C57" s="397"/>
      <c r="D57" s="397"/>
      <c r="E57" s="397"/>
      <c r="F57" s="397"/>
      <c r="G57" s="397"/>
      <c r="H57" s="269">
        <v>8000</v>
      </c>
      <c r="I57" s="269"/>
      <c r="J57" s="269"/>
      <c r="K57" s="269"/>
      <c r="L57" s="269"/>
      <c r="M57" s="269">
        <v>18000</v>
      </c>
      <c r="N57" s="269">
        <v>0</v>
      </c>
    </row>
    <row r="58" spans="1:14" ht="12.75">
      <c r="A58" s="266" t="s">
        <v>444</v>
      </c>
      <c r="B58" s="397" t="s">
        <v>371</v>
      </c>
      <c r="C58" s="397"/>
      <c r="D58" s="397"/>
      <c r="E58" s="397"/>
      <c r="F58" s="397"/>
      <c r="G58" s="397"/>
      <c r="H58" s="269"/>
      <c r="I58" s="269">
        <v>7422</v>
      </c>
      <c r="J58" s="269"/>
      <c r="K58" s="269"/>
      <c r="L58" s="269"/>
      <c r="M58" s="269">
        <v>106452</v>
      </c>
      <c r="N58" s="269">
        <v>80000</v>
      </c>
    </row>
    <row r="59" spans="1:14" ht="12.75">
      <c r="A59" s="266" t="s">
        <v>395</v>
      </c>
      <c r="B59" s="398" t="s">
        <v>632</v>
      </c>
      <c r="C59" s="399"/>
      <c r="D59" s="399"/>
      <c r="E59" s="399"/>
      <c r="F59" s="399"/>
      <c r="G59" s="400"/>
      <c r="H59" s="269"/>
      <c r="I59" s="269"/>
      <c r="J59" s="269"/>
      <c r="K59" s="269"/>
      <c r="L59" s="269"/>
      <c r="M59" s="269"/>
      <c r="N59" s="269">
        <v>1390</v>
      </c>
    </row>
    <row r="60" spans="1:14" ht="12.75">
      <c r="A60" s="266" t="s">
        <v>393</v>
      </c>
      <c r="B60" s="392" t="s">
        <v>390</v>
      </c>
      <c r="C60" s="392"/>
      <c r="D60" s="392"/>
      <c r="E60" s="392"/>
      <c r="F60" s="392"/>
      <c r="G60" s="392"/>
      <c r="H60" s="271">
        <f>SUM(H61)</f>
        <v>0</v>
      </c>
      <c r="I60" s="271">
        <f>SUM(I61:I61)</f>
        <v>0</v>
      </c>
      <c r="J60" s="271">
        <f>SUM(J61)</f>
        <v>4000</v>
      </c>
      <c r="K60" s="271"/>
      <c r="L60" s="271"/>
      <c r="M60" s="271">
        <f>SUM(M61)</f>
        <v>175</v>
      </c>
      <c r="N60" s="271">
        <f>SUM(N61:N65)</f>
        <v>13166</v>
      </c>
    </row>
    <row r="61" spans="1:14" ht="12.75">
      <c r="A61" s="266" t="s">
        <v>391</v>
      </c>
      <c r="B61" s="393" t="s">
        <v>322</v>
      </c>
      <c r="C61" s="393"/>
      <c r="D61" s="393"/>
      <c r="E61" s="393"/>
      <c r="F61" s="393"/>
      <c r="G61" s="393"/>
      <c r="H61" s="289"/>
      <c r="I61" s="289"/>
      <c r="J61" s="289">
        <v>4000</v>
      </c>
      <c r="K61" s="289"/>
      <c r="L61" s="289"/>
      <c r="M61" s="289">
        <v>175</v>
      </c>
      <c r="N61" s="289">
        <v>175</v>
      </c>
    </row>
    <row r="62" spans="1:14" ht="12.75">
      <c r="A62" s="266" t="s">
        <v>389</v>
      </c>
      <c r="B62" s="389" t="s">
        <v>594</v>
      </c>
      <c r="C62" s="390"/>
      <c r="D62" s="390"/>
      <c r="E62" s="390"/>
      <c r="F62" s="390"/>
      <c r="G62" s="391"/>
      <c r="H62" s="289"/>
      <c r="I62" s="289"/>
      <c r="J62" s="289"/>
      <c r="K62" s="289"/>
      <c r="L62" s="289"/>
      <c r="M62" s="289"/>
      <c r="N62" s="289">
        <v>179</v>
      </c>
    </row>
    <row r="63" spans="1:14" ht="12.75">
      <c r="A63" s="266" t="s">
        <v>388</v>
      </c>
      <c r="B63" s="389" t="s">
        <v>620</v>
      </c>
      <c r="C63" s="390"/>
      <c r="D63" s="390"/>
      <c r="E63" s="390"/>
      <c r="F63" s="390"/>
      <c r="G63" s="391"/>
      <c r="H63" s="289"/>
      <c r="I63" s="289"/>
      <c r="J63" s="289"/>
      <c r="K63" s="289"/>
      <c r="L63" s="289"/>
      <c r="M63" s="289"/>
      <c r="N63" s="289">
        <v>200</v>
      </c>
    </row>
    <row r="64" spans="1:14" ht="12.75">
      <c r="A64" s="266" t="s">
        <v>447</v>
      </c>
      <c r="B64" s="389" t="s">
        <v>635</v>
      </c>
      <c r="C64" s="390"/>
      <c r="D64" s="390"/>
      <c r="E64" s="390"/>
      <c r="F64" s="390"/>
      <c r="G64" s="391"/>
      <c r="H64" s="289"/>
      <c r="I64" s="289"/>
      <c r="J64" s="289"/>
      <c r="K64" s="289"/>
      <c r="L64" s="289"/>
      <c r="M64" s="289"/>
      <c r="N64" s="289">
        <v>6477</v>
      </c>
    </row>
    <row r="65" spans="1:14" ht="12.75">
      <c r="A65" s="266" t="s">
        <v>448</v>
      </c>
      <c r="B65" s="389" t="s">
        <v>636</v>
      </c>
      <c r="C65" s="390"/>
      <c r="D65" s="390"/>
      <c r="E65" s="390"/>
      <c r="F65" s="390"/>
      <c r="G65" s="391"/>
      <c r="H65" s="289"/>
      <c r="I65" s="289"/>
      <c r="J65" s="289"/>
      <c r="K65" s="289"/>
      <c r="L65" s="289"/>
      <c r="M65" s="289"/>
      <c r="N65" s="289">
        <v>6135</v>
      </c>
    </row>
    <row r="66" spans="1:14" ht="12.75">
      <c r="A66" s="266" t="s">
        <v>449</v>
      </c>
      <c r="B66" s="392" t="s">
        <v>387</v>
      </c>
      <c r="C66" s="392"/>
      <c r="D66" s="392"/>
      <c r="E66" s="392"/>
      <c r="F66" s="392"/>
      <c r="G66" s="392"/>
      <c r="H66" s="271">
        <f>SUM(H67)</f>
        <v>0</v>
      </c>
      <c r="I66" s="271">
        <f>SUM(I67:I67)</f>
        <v>0</v>
      </c>
      <c r="J66" s="271">
        <f>SUM(J67)</f>
        <v>4000</v>
      </c>
      <c r="K66" s="271"/>
      <c r="L66" s="271"/>
      <c r="M66" s="271">
        <f>SUM(M67)</f>
        <v>0</v>
      </c>
      <c r="N66" s="271">
        <f>SUM(N67)</f>
        <v>0</v>
      </c>
    </row>
    <row r="67" spans="1:14" ht="12.75">
      <c r="A67" s="266" t="s">
        <v>450</v>
      </c>
      <c r="B67" s="393" t="s">
        <v>516</v>
      </c>
      <c r="C67" s="393"/>
      <c r="D67" s="393"/>
      <c r="E67" s="393"/>
      <c r="F67" s="393"/>
      <c r="G67" s="393"/>
      <c r="H67" s="289"/>
      <c r="I67" s="289"/>
      <c r="J67" s="289">
        <v>4000</v>
      </c>
      <c r="K67" s="289"/>
      <c r="L67" s="289"/>
      <c r="M67" s="289">
        <v>0</v>
      </c>
      <c r="N67" s="289">
        <v>0</v>
      </c>
    </row>
    <row r="68" spans="1:14" ht="12.75">
      <c r="A68" s="266" t="s">
        <v>451</v>
      </c>
      <c r="B68" s="392" t="s">
        <v>344</v>
      </c>
      <c r="C68" s="392"/>
      <c r="D68" s="392"/>
      <c r="E68" s="392"/>
      <c r="F68" s="392"/>
      <c r="G68" s="392"/>
      <c r="H68" s="271">
        <f>SUM(H70)</f>
        <v>0</v>
      </c>
      <c r="I68" s="271">
        <f>SUM(I70:I70)</f>
        <v>0</v>
      </c>
      <c r="J68" s="271">
        <f>SUM(J70)</f>
        <v>4000</v>
      </c>
      <c r="K68" s="271"/>
      <c r="L68" s="271"/>
      <c r="M68" s="271">
        <f>SUM(M70)</f>
        <v>0</v>
      </c>
      <c r="N68" s="271">
        <f>SUM(N69:N72)</f>
        <v>2615</v>
      </c>
    </row>
    <row r="69" spans="1:14" ht="12.75">
      <c r="A69" s="266" t="s">
        <v>452</v>
      </c>
      <c r="B69" s="393" t="s">
        <v>540</v>
      </c>
      <c r="C69" s="393"/>
      <c r="D69" s="393"/>
      <c r="E69" s="393"/>
      <c r="F69" s="393"/>
      <c r="G69" s="393"/>
      <c r="H69" s="289"/>
      <c r="I69" s="289"/>
      <c r="J69" s="289">
        <v>4000</v>
      </c>
      <c r="K69" s="289"/>
      <c r="L69" s="289"/>
      <c r="M69" s="289">
        <v>0</v>
      </c>
      <c r="N69" s="289">
        <v>400</v>
      </c>
    </row>
    <row r="70" spans="1:14" ht="12.75">
      <c r="A70" s="266" t="s">
        <v>543</v>
      </c>
      <c r="B70" s="393" t="s">
        <v>541</v>
      </c>
      <c r="C70" s="393"/>
      <c r="D70" s="393"/>
      <c r="E70" s="393"/>
      <c r="F70" s="393"/>
      <c r="G70" s="393"/>
      <c r="H70" s="289"/>
      <c r="I70" s="289"/>
      <c r="J70" s="289">
        <v>4000</v>
      </c>
      <c r="K70" s="289"/>
      <c r="L70" s="289"/>
      <c r="M70" s="289">
        <v>0</v>
      </c>
      <c r="N70" s="289">
        <v>310</v>
      </c>
    </row>
    <row r="71" spans="1:14" ht="12.75">
      <c r="A71" s="266" t="s">
        <v>544</v>
      </c>
      <c r="B71" s="389" t="s">
        <v>621</v>
      </c>
      <c r="C71" s="390"/>
      <c r="D71" s="390"/>
      <c r="E71" s="390"/>
      <c r="F71" s="390"/>
      <c r="G71" s="391"/>
      <c r="H71" s="289"/>
      <c r="I71" s="289"/>
      <c r="J71" s="289"/>
      <c r="K71" s="289"/>
      <c r="L71" s="289"/>
      <c r="M71" s="289"/>
      <c r="N71" s="289">
        <v>1673</v>
      </c>
    </row>
    <row r="72" spans="1:14" ht="12.75">
      <c r="A72" s="266" t="s">
        <v>545</v>
      </c>
      <c r="B72" s="389" t="s">
        <v>608</v>
      </c>
      <c r="C72" s="390"/>
      <c r="D72" s="390"/>
      <c r="E72" s="390"/>
      <c r="F72" s="390"/>
      <c r="G72" s="391"/>
      <c r="H72" s="289"/>
      <c r="I72" s="289"/>
      <c r="J72" s="289"/>
      <c r="K72" s="289"/>
      <c r="L72" s="289"/>
      <c r="M72" s="289"/>
      <c r="N72" s="289">
        <v>232</v>
      </c>
    </row>
    <row r="73" spans="1:14" ht="12.75">
      <c r="A73" s="266" t="s">
        <v>546</v>
      </c>
      <c r="B73" s="392" t="s">
        <v>445</v>
      </c>
      <c r="C73" s="392"/>
      <c r="D73" s="392"/>
      <c r="E73" s="392"/>
      <c r="F73" s="392"/>
      <c r="G73" s="392"/>
      <c r="H73" s="271">
        <f>SUM(H74)</f>
        <v>0</v>
      </c>
      <c r="I73" s="271">
        <f>SUM(I74:I74)</f>
        <v>0</v>
      </c>
      <c r="J73" s="271">
        <f>SUM(J74)</f>
        <v>4000</v>
      </c>
      <c r="K73" s="271"/>
      <c r="L73" s="271"/>
      <c r="M73" s="271">
        <f>SUM(M74)</f>
        <v>0</v>
      </c>
      <c r="N73" s="271">
        <f>SUM(N74)</f>
        <v>0</v>
      </c>
    </row>
    <row r="74" spans="1:14" ht="12.75">
      <c r="A74" s="266" t="s">
        <v>606</v>
      </c>
      <c r="B74" s="393" t="s">
        <v>596</v>
      </c>
      <c r="C74" s="393"/>
      <c r="D74" s="393"/>
      <c r="E74" s="393"/>
      <c r="F74" s="393"/>
      <c r="G74" s="393"/>
      <c r="H74" s="289"/>
      <c r="I74" s="289"/>
      <c r="J74" s="289">
        <v>4000</v>
      </c>
      <c r="K74" s="289"/>
      <c r="L74" s="289"/>
      <c r="M74" s="289">
        <v>0</v>
      </c>
      <c r="N74" s="289">
        <v>0</v>
      </c>
    </row>
    <row r="75" spans="1:14" ht="12.75">
      <c r="A75" s="266" t="s">
        <v>609</v>
      </c>
      <c r="B75" s="392" t="s">
        <v>348</v>
      </c>
      <c r="C75" s="392"/>
      <c r="D75" s="392"/>
      <c r="E75" s="392"/>
      <c r="F75" s="392"/>
      <c r="G75" s="392"/>
      <c r="H75" s="271">
        <f>SUM(H76)</f>
        <v>0</v>
      </c>
      <c r="I75" s="271">
        <f>SUM(I76:I76)</f>
        <v>0</v>
      </c>
      <c r="J75" s="271">
        <f>SUM(J76)</f>
        <v>4000</v>
      </c>
      <c r="K75" s="271"/>
      <c r="L75" s="271"/>
      <c r="M75" s="271">
        <f>SUM(M76)</f>
        <v>0</v>
      </c>
      <c r="N75" s="271">
        <f>SUM(N76)</f>
        <v>350</v>
      </c>
    </row>
    <row r="76" spans="1:14" ht="12.75">
      <c r="A76" s="266" t="s">
        <v>610</v>
      </c>
      <c r="B76" s="393" t="s">
        <v>597</v>
      </c>
      <c r="C76" s="393"/>
      <c r="D76" s="393"/>
      <c r="E76" s="393"/>
      <c r="F76" s="393"/>
      <c r="G76" s="393"/>
      <c r="H76" s="289"/>
      <c r="I76" s="289"/>
      <c r="J76" s="289">
        <v>4000</v>
      </c>
      <c r="K76" s="289"/>
      <c r="L76" s="289"/>
      <c r="M76" s="289">
        <v>0</v>
      </c>
      <c r="N76" s="289">
        <v>350</v>
      </c>
    </row>
    <row r="77" spans="1:14" ht="12.75">
      <c r="A77" s="266" t="s">
        <v>611</v>
      </c>
      <c r="B77" s="392" t="s">
        <v>346</v>
      </c>
      <c r="C77" s="392"/>
      <c r="D77" s="392"/>
      <c r="E77" s="392"/>
      <c r="F77" s="392"/>
      <c r="G77" s="392"/>
      <c r="H77" s="271">
        <f>SUM(H78)</f>
        <v>0</v>
      </c>
      <c r="I77" s="271">
        <f>SUM(I78:I78)</f>
        <v>0</v>
      </c>
      <c r="J77" s="271">
        <f>SUM(J78)</f>
        <v>4000</v>
      </c>
      <c r="K77" s="271"/>
      <c r="L77" s="271"/>
      <c r="M77" s="271">
        <f>SUM(M78)</f>
        <v>0</v>
      </c>
      <c r="N77" s="271">
        <f>SUM(N78)</f>
        <v>450</v>
      </c>
    </row>
    <row r="78" spans="1:14" ht="12.75">
      <c r="A78" s="266" t="s">
        <v>612</v>
      </c>
      <c r="B78" s="393" t="s">
        <v>598</v>
      </c>
      <c r="C78" s="393"/>
      <c r="D78" s="393"/>
      <c r="E78" s="393"/>
      <c r="F78" s="393"/>
      <c r="G78" s="393"/>
      <c r="H78" s="289"/>
      <c r="I78" s="289"/>
      <c r="J78" s="289">
        <v>4000</v>
      </c>
      <c r="K78" s="289"/>
      <c r="L78" s="289"/>
      <c r="M78" s="289">
        <v>0</v>
      </c>
      <c r="N78" s="289">
        <v>450</v>
      </c>
    </row>
    <row r="79" spans="1:14" ht="12.75">
      <c r="A79" s="266" t="s">
        <v>614</v>
      </c>
      <c r="B79" s="392" t="s">
        <v>354</v>
      </c>
      <c r="C79" s="392"/>
      <c r="D79" s="392"/>
      <c r="E79" s="392"/>
      <c r="F79" s="392"/>
      <c r="G79" s="392"/>
      <c r="H79" s="271">
        <f>SUM(H80)</f>
        <v>0</v>
      </c>
      <c r="I79" s="271">
        <f>SUM(I80:I80)</f>
        <v>0</v>
      </c>
      <c r="J79" s="271">
        <f>SUM(J80)</f>
        <v>4000</v>
      </c>
      <c r="K79" s="271"/>
      <c r="L79" s="271"/>
      <c r="M79" s="271">
        <f>SUM(M80)</f>
        <v>0</v>
      </c>
      <c r="N79" s="271">
        <f>SUM(N80)</f>
        <v>300</v>
      </c>
    </row>
    <row r="80" spans="1:14" ht="12.75">
      <c r="A80" s="266" t="s">
        <v>615</v>
      </c>
      <c r="B80" s="393" t="s">
        <v>599</v>
      </c>
      <c r="C80" s="393"/>
      <c r="D80" s="393"/>
      <c r="E80" s="393"/>
      <c r="F80" s="393"/>
      <c r="G80" s="393"/>
      <c r="H80" s="289"/>
      <c r="I80" s="289"/>
      <c r="J80" s="289">
        <v>4000</v>
      </c>
      <c r="K80" s="289"/>
      <c r="L80" s="289"/>
      <c r="M80" s="289">
        <v>0</v>
      </c>
      <c r="N80" s="289">
        <v>300</v>
      </c>
    </row>
    <row r="81" spans="1:14" ht="12.75">
      <c r="A81" s="266" t="s">
        <v>624</v>
      </c>
      <c r="B81" s="392" t="s">
        <v>345</v>
      </c>
      <c r="C81" s="392"/>
      <c r="D81" s="392"/>
      <c r="E81" s="392"/>
      <c r="F81" s="392"/>
      <c r="G81" s="392"/>
      <c r="H81" s="271" t="e">
        <f>SUM(H88)</f>
        <v>#REF!</v>
      </c>
      <c r="I81" s="271" t="e">
        <f>SUM(I88:I88)</f>
        <v>#REF!</v>
      </c>
      <c r="J81" s="271" t="e">
        <f>SUM(J88)</f>
        <v>#REF!</v>
      </c>
      <c r="K81" s="271"/>
      <c r="L81" s="271"/>
      <c r="M81" s="271">
        <f>SUM(M82)</f>
        <v>0</v>
      </c>
      <c r="N81" s="271">
        <f>SUM(N82:N83)</f>
        <v>568</v>
      </c>
    </row>
    <row r="82" spans="1:14" ht="12.75" customHeight="1">
      <c r="A82" s="266" t="s">
        <v>625</v>
      </c>
      <c r="B82" s="389" t="s">
        <v>608</v>
      </c>
      <c r="C82" s="390"/>
      <c r="D82" s="390"/>
      <c r="E82" s="390"/>
      <c r="F82" s="390"/>
      <c r="G82" s="391"/>
      <c r="H82" s="289"/>
      <c r="I82" s="289"/>
      <c r="J82" s="289">
        <v>4000</v>
      </c>
      <c r="K82" s="289"/>
      <c r="L82" s="289"/>
      <c r="M82" s="289">
        <v>0</v>
      </c>
      <c r="N82" s="289">
        <v>348</v>
      </c>
    </row>
    <row r="83" spans="1:14" ht="12.75" customHeight="1">
      <c r="A83" s="266" t="s">
        <v>626</v>
      </c>
      <c r="B83" s="389" t="s">
        <v>622</v>
      </c>
      <c r="C83" s="390"/>
      <c r="D83" s="390"/>
      <c r="E83" s="390"/>
      <c r="F83" s="390"/>
      <c r="G83" s="391"/>
      <c r="H83" s="289"/>
      <c r="I83" s="289"/>
      <c r="J83" s="289"/>
      <c r="K83" s="289"/>
      <c r="L83" s="289"/>
      <c r="M83" s="289"/>
      <c r="N83" s="289">
        <v>220</v>
      </c>
    </row>
    <row r="84" spans="1:14" ht="12.75">
      <c r="A84" s="266" t="s">
        <v>627</v>
      </c>
      <c r="B84" s="392" t="s">
        <v>343</v>
      </c>
      <c r="C84" s="392"/>
      <c r="D84" s="392"/>
      <c r="E84" s="392"/>
      <c r="F84" s="392"/>
      <c r="G84" s="392"/>
      <c r="H84" s="271">
        <f>SUM(H90)</f>
        <v>0</v>
      </c>
      <c r="I84" s="271">
        <f>SUM(I90:I90)</f>
        <v>0</v>
      </c>
      <c r="J84" s="271">
        <f>SUM(J90)</f>
        <v>0</v>
      </c>
      <c r="K84" s="271"/>
      <c r="L84" s="271"/>
      <c r="M84" s="271">
        <f>SUM(M85)</f>
        <v>0</v>
      </c>
      <c r="N84" s="271">
        <f>SUM(N85)</f>
        <v>350</v>
      </c>
    </row>
    <row r="85" spans="1:14" ht="12.75" customHeight="1">
      <c r="A85" s="266" t="s">
        <v>628</v>
      </c>
      <c r="B85" s="389" t="s">
        <v>616</v>
      </c>
      <c r="C85" s="390"/>
      <c r="D85" s="390"/>
      <c r="E85" s="390"/>
      <c r="F85" s="390"/>
      <c r="G85" s="391"/>
      <c r="H85" s="289"/>
      <c r="I85" s="289"/>
      <c r="J85" s="289">
        <v>4000</v>
      </c>
      <c r="K85" s="289"/>
      <c r="L85" s="289"/>
      <c r="M85" s="289">
        <v>0</v>
      </c>
      <c r="N85" s="289">
        <v>350</v>
      </c>
    </row>
    <row r="86" spans="1:14" ht="12.75">
      <c r="A86" s="266" t="s">
        <v>630</v>
      </c>
      <c r="B86" s="392" t="s">
        <v>352</v>
      </c>
      <c r="C86" s="392"/>
      <c r="D86" s="392"/>
      <c r="E86" s="392"/>
      <c r="F86" s="392"/>
      <c r="G86" s="392"/>
      <c r="H86" s="271">
        <f>SUM(H92)</f>
        <v>0</v>
      </c>
      <c r="I86" s="271">
        <f>SUM(I92:I92)</f>
        <v>0</v>
      </c>
      <c r="J86" s="271">
        <f>SUM(J92)</f>
        <v>0</v>
      </c>
      <c r="K86" s="271"/>
      <c r="L86" s="271"/>
      <c r="M86" s="271">
        <f>SUM(M87)</f>
        <v>0</v>
      </c>
      <c r="N86" s="271">
        <f>SUM(N87)</f>
        <v>190</v>
      </c>
    </row>
    <row r="87" spans="1:14" ht="12.75" customHeight="1">
      <c r="A87" s="266" t="s">
        <v>631</v>
      </c>
      <c r="B87" s="389" t="s">
        <v>623</v>
      </c>
      <c r="C87" s="390"/>
      <c r="D87" s="390"/>
      <c r="E87" s="390"/>
      <c r="F87" s="390"/>
      <c r="G87" s="391"/>
      <c r="H87" s="289"/>
      <c r="I87" s="289"/>
      <c r="J87" s="289">
        <v>4000</v>
      </c>
      <c r="K87" s="289"/>
      <c r="L87" s="289"/>
      <c r="M87" s="289">
        <v>0</v>
      </c>
      <c r="N87" s="289">
        <v>190</v>
      </c>
    </row>
    <row r="88" spans="1:14" ht="15.75">
      <c r="A88" s="266" t="s">
        <v>633</v>
      </c>
      <c r="B88" s="394" t="s">
        <v>37</v>
      </c>
      <c r="C88" s="395"/>
      <c r="D88" s="395"/>
      <c r="E88" s="395"/>
      <c r="F88" s="395"/>
      <c r="G88" s="396"/>
      <c r="H88" s="268" t="e">
        <f>SUM(H10,H22,#REF!,H30,H38,H40,H49,H60)</f>
        <v>#REF!</v>
      </c>
      <c r="I88" s="268" t="e">
        <f>SUM(I10,I22,#REF!,I30,I38,I40,I49,I60)</f>
        <v>#REF!</v>
      </c>
      <c r="J88" s="268" t="e">
        <f>SUM(J10,J22,#REF!,J30,J38,J40,J49,J60)</f>
        <v>#REF!</v>
      </c>
      <c r="K88" s="268" t="e">
        <f>SUM(K10,K22,#REF!,K30,K38,K40,K49,K60)</f>
        <v>#REF!</v>
      </c>
      <c r="L88" s="268" t="e">
        <f>SUM(L10,L22,#REF!,L30,L38,L40,L49,L60)</f>
        <v>#REF!</v>
      </c>
      <c r="M88" s="268">
        <f>SUM(M10,M22,M30,M38,M40,M49,M60)</f>
        <v>1208774</v>
      </c>
      <c r="N88" s="268">
        <f>SUM(N8,N10,N22,N30,N38,N40,N49,N60,N66,N68,N27,N73,N75,N77,N79,N81,N84,N86)</f>
        <v>1245005</v>
      </c>
    </row>
  </sheetData>
  <sheetProtection/>
  <mergeCells count="88">
    <mergeCell ref="B15:G15"/>
    <mergeCell ref="B16:G16"/>
    <mergeCell ref="A4:A7"/>
    <mergeCell ref="B4:G4"/>
    <mergeCell ref="B5:G7"/>
    <mergeCell ref="M5:M7"/>
    <mergeCell ref="B13:G13"/>
    <mergeCell ref="B14:G14"/>
    <mergeCell ref="N5:N7"/>
    <mergeCell ref="H6:L6"/>
    <mergeCell ref="I7:K7"/>
    <mergeCell ref="B10:G10"/>
    <mergeCell ref="B11:G11"/>
    <mergeCell ref="B12:G12"/>
    <mergeCell ref="B8:G8"/>
    <mergeCell ref="B9:G9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55:G55"/>
    <mergeCell ref="B56:G56"/>
    <mergeCell ref="B48:G48"/>
    <mergeCell ref="B42:G42"/>
    <mergeCell ref="B43:G43"/>
    <mergeCell ref="B44:G44"/>
    <mergeCell ref="B45:G45"/>
    <mergeCell ref="B46:G46"/>
    <mergeCell ref="B47:G47"/>
    <mergeCell ref="B67:G67"/>
    <mergeCell ref="B68:G68"/>
    <mergeCell ref="B64:G64"/>
    <mergeCell ref="B61:G61"/>
    <mergeCell ref="B49:G49"/>
    <mergeCell ref="B50:G50"/>
    <mergeCell ref="B51:G51"/>
    <mergeCell ref="B52:G52"/>
    <mergeCell ref="B53:G53"/>
    <mergeCell ref="B54:G54"/>
    <mergeCell ref="B88:G88"/>
    <mergeCell ref="B70:G70"/>
    <mergeCell ref="B71:G71"/>
    <mergeCell ref="B73:G73"/>
    <mergeCell ref="B74:G74"/>
    <mergeCell ref="B80:G80"/>
    <mergeCell ref="B75:G75"/>
    <mergeCell ref="B76:G76"/>
    <mergeCell ref="B72:G72"/>
    <mergeCell ref="B29:G29"/>
    <mergeCell ref="B63:G63"/>
    <mergeCell ref="B65:G65"/>
    <mergeCell ref="B62:G62"/>
    <mergeCell ref="B66:G66"/>
    <mergeCell ref="B69:G69"/>
    <mergeCell ref="B57:G57"/>
    <mergeCell ref="B58:G58"/>
    <mergeCell ref="B60:G60"/>
    <mergeCell ref="B59:G59"/>
    <mergeCell ref="B83:G83"/>
    <mergeCell ref="B86:G86"/>
    <mergeCell ref="B87:G87"/>
    <mergeCell ref="B84:G84"/>
    <mergeCell ref="B85:G85"/>
    <mergeCell ref="B77:G77"/>
    <mergeCell ref="B78:G78"/>
    <mergeCell ref="B79:G79"/>
    <mergeCell ref="B81:G81"/>
    <mergeCell ref="B82:G82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66" r:id="rId1"/>
  <headerFooter alignWithMargins="0">
    <oddHeader>&amp;C&amp;"Arial,Félkövér"&amp;12
Mór Városi Önkormányzat 2012. évi módosított felhalmozási költségvetése
&amp;R&amp;"Arial,Normál"5. melléklet
a 1/2013. (II.4.) Önkormányzati rendelet</oddHeader>
    <oddFooter>&amp;L&amp;D&amp;C&amp;P</oddFooter>
  </headerFooter>
  <rowBreaks count="1" manualBreakCount="1">
    <brk id="65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K94"/>
  <sheetViews>
    <sheetView view="pageBreakPreview" zoomScaleSheetLayoutView="100" zoomScalePageLayoutView="0" workbookViewId="0" topLeftCell="A1">
      <selection activeCell="B69" sqref="B69:G69"/>
    </sheetView>
  </sheetViews>
  <sheetFormatPr defaultColWidth="9.00390625" defaultRowHeight="12.75"/>
  <cols>
    <col min="1" max="1" width="4.125" style="261" bestFit="1" customWidth="1"/>
    <col min="2" max="2" width="4.875" style="260" customWidth="1"/>
    <col min="3" max="7" width="9.375" style="260" customWidth="1"/>
    <col min="8" max="8" width="13.375" style="260" bestFit="1" customWidth="1"/>
    <col min="9" max="9" width="11.125" style="260" bestFit="1" customWidth="1"/>
    <col min="10" max="10" width="12.625" style="260" customWidth="1"/>
    <col min="11" max="11" width="14.875" style="260" customWidth="1"/>
    <col min="12" max="16384" width="9.375" style="260" customWidth="1"/>
  </cols>
  <sheetData>
    <row r="2" spans="10:11" ht="12.75">
      <c r="J2" s="437" t="s">
        <v>415</v>
      </c>
      <c r="K2" s="437"/>
    </row>
    <row r="3" ht="12.75">
      <c r="A3" s="260"/>
    </row>
    <row r="4" spans="1:11" ht="12.75">
      <c r="A4" s="283"/>
      <c r="B4" s="409" t="s">
        <v>361</v>
      </c>
      <c r="C4" s="409"/>
      <c r="D4" s="409"/>
      <c r="E4" s="409"/>
      <c r="F4" s="409"/>
      <c r="G4" s="409"/>
      <c r="H4" s="279" t="s">
        <v>362</v>
      </c>
      <c r="I4" s="279" t="s">
        <v>363</v>
      </c>
      <c r="J4" s="279" t="s">
        <v>364</v>
      </c>
      <c r="K4" s="279" t="s">
        <v>365</v>
      </c>
    </row>
    <row r="5" spans="1:11" s="272" customFormat="1" ht="52.5" customHeight="1">
      <c r="A5" s="282"/>
      <c r="B5" s="428" t="s">
        <v>414</v>
      </c>
      <c r="C5" s="429"/>
      <c r="D5" s="429"/>
      <c r="E5" s="429"/>
      <c r="F5" s="429"/>
      <c r="G5" s="430"/>
      <c r="H5" s="363" t="s">
        <v>413</v>
      </c>
      <c r="I5" s="364" t="s">
        <v>412</v>
      </c>
      <c r="J5" s="364" t="s">
        <v>45</v>
      </c>
      <c r="K5" s="363" t="s">
        <v>411</v>
      </c>
    </row>
    <row r="6" spans="1:11" ht="12.75">
      <c r="A6" s="282"/>
      <c r="B6" s="278"/>
      <c r="C6" s="277"/>
      <c r="D6" s="277"/>
      <c r="E6" s="277"/>
      <c r="F6" s="277"/>
      <c r="G6" s="276"/>
      <c r="H6" s="407" t="s">
        <v>410</v>
      </c>
      <c r="I6" s="407"/>
      <c r="J6" s="407"/>
      <c r="K6" s="407"/>
    </row>
    <row r="7" spans="1:11" s="272" customFormat="1" ht="25.5" customHeight="1">
      <c r="A7" s="281"/>
      <c r="B7" s="275"/>
      <c r="C7" s="274"/>
      <c r="D7" s="274"/>
      <c r="E7" s="274"/>
      <c r="F7" s="274"/>
      <c r="G7" s="273"/>
      <c r="H7" s="363" t="s">
        <v>409</v>
      </c>
      <c r="I7" s="423" t="s">
        <v>408</v>
      </c>
      <c r="J7" s="424"/>
      <c r="K7" s="425"/>
    </row>
    <row r="8" spans="1:11" ht="26.25" customHeight="1">
      <c r="A8" s="266" t="s">
        <v>3</v>
      </c>
      <c r="B8" s="403" t="s">
        <v>617</v>
      </c>
      <c r="C8" s="404"/>
      <c r="D8" s="404"/>
      <c r="E8" s="404"/>
      <c r="F8" s="404"/>
      <c r="G8" s="405"/>
      <c r="H8" s="270">
        <f>SUM(H9)</f>
        <v>0</v>
      </c>
      <c r="I8" s="270">
        <f>SUM(I9)</f>
        <v>0</v>
      </c>
      <c r="J8" s="270">
        <f>SUM(J9)</f>
        <v>0</v>
      </c>
      <c r="K8" s="270">
        <f>SUM(K9)</f>
        <v>2660</v>
      </c>
    </row>
    <row r="9" spans="1:11" ht="26.25" customHeight="1">
      <c r="A9" s="266" t="s">
        <v>4</v>
      </c>
      <c r="B9" s="398" t="s">
        <v>618</v>
      </c>
      <c r="C9" s="399"/>
      <c r="D9" s="399"/>
      <c r="E9" s="399"/>
      <c r="F9" s="399"/>
      <c r="G9" s="400"/>
      <c r="H9" s="269"/>
      <c r="I9" s="269">
        <v>0</v>
      </c>
      <c r="J9" s="269"/>
      <c r="K9" s="269">
        <v>2660</v>
      </c>
    </row>
    <row r="10" spans="1:11" ht="12.75">
      <c r="A10" s="266" t="s">
        <v>5</v>
      </c>
      <c r="B10" s="403" t="s">
        <v>438</v>
      </c>
      <c r="C10" s="404"/>
      <c r="D10" s="404"/>
      <c r="E10" s="404"/>
      <c r="F10" s="404"/>
      <c r="G10" s="405"/>
      <c r="H10" s="270">
        <f>SUM(H11:H21)</f>
        <v>99210</v>
      </c>
      <c r="I10" s="270">
        <f>SUM(I11:I21)</f>
        <v>0</v>
      </c>
      <c r="J10" s="270">
        <f>SUM(J11:J21)</f>
        <v>74747</v>
      </c>
      <c r="K10" s="270">
        <f>SUM(K11:K21)</f>
        <v>18415</v>
      </c>
    </row>
    <row r="11" spans="1:11" ht="12.75">
      <c r="A11" s="266" t="s">
        <v>6</v>
      </c>
      <c r="B11" s="398" t="s">
        <v>359</v>
      </c>
      <c r="C11" s="399"/>
      <c r="D11" s="399"/>
      <c r="E11" s="399"/>
      <c r="F11" s="399"/>
      <c r="G11" s="400"/>
      <c r="H11" s="269">
        <v>127</v>
      </c>
      <c r="I11" s="269">
        <v>0</v>
      </c>
      <c r="J11" s="269"/>
      <c r="K11" s="269"/>
    </row>
    <row r="12" spans="1:11" ht="12.75" customHeight="1">
      <c r="A12" s="266" t="s">
        <v>7</v>
      </c>
      <c r="B12" s="398" t="s">
        <v>437</v>
      </c>
      <c r="C12" s="399"/>
      <c r="D12" s="399"/>
      <c r="E12" s="399"/>
      <c r="F12" s="399"/>
      <c r="G12" s="400"/>
      <c r="H12" s="269">
        <v>1300</v>
      </c>
      <c r="I12" s="269"/>
      <c r="J12" s="269"/>
      <c r="K12" s="269"/>
    </row>
    <row r="13" spans="1:11" ht="12.75" customHeight="1">
      <c r="A13" s="266" t="s">
        <v>8</v>
      </c>
      <c r="B13" s="398" t="s">
        <v>436</v>
      </c>
      <c r="C13" s="399"/>
      <c r="D13" s="399"/>
      <c r="E13" s="399"/>
      <c r="F13" s="399"/>
      <c r="G13" s="400"/>
      <c r="H13" s="269">
        <v>9408</v>
      </c>
      <c r="I13" s="269"/>
      <c r="J13" s="269"/>
      <c r="K13" s="269">
        <v>18415</v>
      </c>
    </row>
    <row r="14" spans="1:11" ht="12.75" customHeight="1">
      <c r="A14" s="266" t="s">
        <v>9</v>
      </c>
      <c r="B14" s="431" t="s">
        <v>378</v>
      </c>
      <c r="C14" s="435"/>
      <c r="D14" s="435"/>
      <c r="E14" s="435"/>
      <c r="F14" s="435"/>
      <c r="G14" s="436"/>
      <c r="H14" s="269">
        <v>73749</v>
      </c>
      <c r="I14" s="269"/>
      <c r="J14" s="269"/>
      <c r="K14" s="269"/>
    </row>
    <row r="15" spans="1:11" ht="12.75" customHeight="1">
      <c r="A15" s="266" t="s">
        <v>10</v>
      </c>
      <c r="B15" s="431" t="s">
        <v>435</v>
      </c>
      <c r="C15" s="435"/>
      <c r="D15" s="435"/>
      <c r="E15" s="435"/>
      <c r="F15" s="435"/>
      <c r="G15" s="436"/>
      <c r="H15" s="269">
        <v>113</v>
      </c>
      <c r="I15" s="269"/>
      <c r="J15" s="269"/>
      <c r="K15" s="269"/>
    </row>
    <row r="16" spans="1:11" ht="12.75">
      <c r="A16" s="266" t="s">
        <v>11</v>
      </c>
      <c r="B16" s="431" t="s">
        <v>434</v>
      </c>
      <c r="C16" s="435"/>
      <c r="D16" s="435"/>
      <c r="E16" s="435"/>
      <c r="F16" s="435"/>
      <c r="G16" s="436"/>
      <c r="H16" s="269">
        <v>8448</v>
      </c>
      <c r="I16" s="269"/>
      <c r="J16" s="269"/>
      <c r="K16" s="269"/>
    </row>
    <row r="17" spans="1:11" ht="25.5" customHeight="1">
      <c r="A17" s="266" t="s">
        <v>12</v>
      </c>
      <c r="B17" s="431" t="s">
        <v>433</v>
      </c>
      <c r="C17" s="435"/>
      <c r="D17" s="435"/>
      <c r="E17" s="435"/>
      <c r="F17" s="435"/>
      <c r="G17" s="436"/>
      <c r="H17" s="269"/>
      <c r="I17" s="269"/>
      <c r="J17" s="269">
        <v>27779</v>
      </c>
      <c r="K17" s="269"/>
    </row>
    <row r="18" spans="1:11" ht="25.5" customHeight="1">
      <c r="A18" s="266" t="s">
        <v>13</v>
      </c>
      <c r="B18" s="431" t="s">
        <v>432</v>
      </c>
      <c r="C18" s="435"/>
      <c r="D18" s="435"/>
      <c r="E18" s="435"/>
      <c r="F18" s="435"/>
      <c r="G18" s="436"/>
      <c r="H18" s="269"/>
      <c r="I18" s="269"/>
      <c r="J18" s="269">
        <v>46968</v>
      </c>
      <c r="K18" s="269"/>
    </row>
    <row r="19" spans="1:11" ht="12.75" customHeight="1">
      <c r="A19" s="266" t="s">
        <v>14</v>
      </c>
      <c r="B19" s="431" t="s">
        <v>318</v>
      </c>
      <c r="C19" s="435"/>
      <c r="D19" s="435"/>
      <c r="E19" s="435"/>
      <c r="F19" s="435"/>
      <c r="G19" s="436"/>
      <c r="H19" s="269">
        <v>1947</v>
      </c>
      <c r="I19" s="269">
        <v>0</v>
      </c>
      <c r="J19" s="269"/>
      <c r="K19" s="269"/>
    </row>
    <row r="20" spans="1:11" ht="12.75">
      <c r="A20" s="266" t="s">
        <v>15</v>
      </c>
      <c r="B20" s="431" t="s">
        <v>431</v>
      </c>
      <c r="C20" s="399"/>
      <c r="D20" s="399"/>
      <c r="E20" s="399"/>
      <c r="F20" s="399"/>
      <c r="G20" s="400"/>
      <c r="H20" s="269">
        <v>2118</v>
      </c>
      <c r="I20" s="269"/>
      <c r="J20" s="269"/>
      <c r="K20" s="269"/>
    </row>
    <row r="21" spans="1:11" ht="12.75">
      <c r="A21" s="266" t="s">
        <v>16</v>
      </c>
      <c r="B21" s="398" t="s">
        <v>396</v>
      </c>
      <c r="C21" s="426"/>
      <c r="D21" s="426"/>
      <c r="E21" s="426"/>
      <c r="F21" s="426"/>
      <c r="G21" s="427"/>
      <c r="H21" s="269">
        <v>2000</v>
      </c>
      <c r="I21" s="269">
        <v>0</v>
      </c>
      <c r="J21" s="269"/>
      <c r="K21" s="269"/>
    </row>
    <row r="22" spans="1:11" ht="12.75">
      <c r="A22" s="266" t="s">
        <v>17</v>
      </c>
      <c r="B22" s="403" t="s">
        <v>430</v>
      </c>
      <c r="C22" s="404"/>
      <c r="D22" s="404"/>
      <c r="E22" s="404"/>
      <c r="F22" s="404"/>
      <c r="G22" s="405"/>
      <c r="H22" s="270">
        <f>SUM(H23:H26)</f>
        <v>7768</v>
      </c>
      <c r="I22" s="270">
        <f>SUM(I23:I26)</f>
        <v>2916</v>
      </c>
      <c r="J22" s="270">
        <f>SUM(J23:J26)</f>
        <v>0</v>
      </c>
      <c r="K22" s="270">
        <f>SUM(K23:K26)</f>
        <v>0</v>
      </c>
    </row>
    <row r="23" spans="1:11" ht="12.75">
      <c r="A23" s="266" t="s">
        <v>18</v>
      </c>
      <c r="B23" s="398" t="s">
        <v>429</v>
      </c>
      <c r="C23" s="399"/>
      <c r="D23" s="399"/>
      <c r="E23" s="399"/>
      <c r="F23" s="399"/>
      <c r="G23" s="400"/>
      <c r="H23" s="269">
        <v>225</v>
      </c>
      <c r="I23" s="269"/>
      <c r="J23" s="269"/>
      <c r="K23" s="269"/>
    </row>
    <row r="24" spans="1:11" ht="25.5" customHeight="1">
      <c r="A24" s="266" t="s">
        <v>19</v>
      </c>
      <c r="B24" s="398" t="s">
        <v>319</v>
      </c>
      <c r="C24" s="399"/>
      <c r="D24" s="399"/>
      <c r="E24" s="399"/>
      <c r="F24" s="399"/>
      <c r="G24" s="400"/>
      <c r="H24" s="269">
        <v>7543</v>
      </c>
      <c r="I24" s="269"/>
      <c r="J24" s="269"/>
      <c r="K24" s="269"/>
    </row>
    <row r="25" spans="1:11" ht="25.5" customHeight="1">
      <c r="A25" s="266" t="s">
        <v>20</v>
      </c>
      <c r="B25" s="398" t="s">
        <v>483</v>
      </c>
      <c r="C25" s="399"/>
      <c r="D25" s="399"/>
      <c r="E25" s="399"/>
      <c r="F25" s="399"/>
      <c r="G25" s="400"/>
      <c r="H25" s="269"/>
      <c r="I25" s="269">
        <v>2916</v>
      </c>
      <c r="J25" s="269"/>
      <c r="K25" s="269"/>
    </row>
    <row r="26" spans="1:11" ht="12.75">
      <c r="A26" s="266" t="s">
        <v>21</v>
      </c>
      <c r="B26" s="398" t="s">
        <v>394</v>
      </c>
      <c r="C26" s="399"/>
      <c r="D26" s="399"/>
      <c r="E26" s="399"/>
      <c r="F26" s="399"/>
      <c r="G26" s="400"/>
      <c r="H26" s="269"/>
      <c r="I26" s="269">
        <v>0</v>
      </c>
      <c r="J26" s="269"/>
      <c r="K26" s="269"/>
    </row>
    <row r="27" spans="1:11" ht="12.75">
      <c r="A27" s="266" t="s">
        <v>22</v>
      </c>
      <c r="B27" s="403" t="s">
        <v>591</v>
      </c>
      <c r="C27" s="404"/>
      <c r="D27" s="404"/>
      <c r="E27" s="404"/>
      <c r="F27" s="404"/>
      <c r="G27" s="405"/>
      <c r="H27" s="271">
        <f>SUM(H28)</f>
        <v>0</v>
      </c>
      <c r="I27" s="271">
        <f>SUM(I28:I28)</f>
        <v>0</v>
      </c>
      <c r="J27" s="271"/>
      <c r="K27" s="271">
        <f>SUM(K28:K29)</f>
        <v>247</v>
      </c>
    </row>
    <row r="28" spans="1:11" ht="12.75">
      <c r="A28" s="266" t="s">
        <v>23</v>
      </c>
      <c r="B28" s="398" t="s">
        <v>592</v>
      </c>
      <c r="C28" s="399"/>
      <c r="D28" s="399"/>
      <c r="E28" s="399"/>
      <c r="F28" s="399"/>
      <c r="G28" s="400"/>
      <c r="H28" s="269"/>
      <c r="I28" s="269"/>
      <c r="J28" s="269"/>
      <c r="K28" s="269">
        <v>157</v>
      </c>
    </row>
    <row r="29" spans="1:11" ht="12.75">
      <c r="A29" s="266" t="s">
        <v>24</v>
      </c>
      <c r="B29" s="398" t="s">
        <v>619</v>
      </c>
      <c r="C29" s="399"/>
      <c r="D29" s="399"/>
      <c r="E29" s="399"/>
      <c r="F29" s="399"/>
      <c r="G29" s="400"/>
      <c r="H29" s="269"/>
      <c r="I29" s="269"/>
      <c r="J29" s="269"/>
      <c r="K29" s="269">
        <v>90</v>
      </c>
    </row>
    <row r="30" spans="1:11" s="272" customFormat="1" ht="25.5" customHeight="1">
      <c r="A30" s="266" t="s">
        <v>25</v>
      </c>
      <c r="B30" s="403" t="s">
        <v>428</v>
      </c>
      <c r="C30" s="404"/>
      <c r="D30" s="404"/>
      <c r="E30" s="404"/>
      <c r="F30" s="404"/>
      <c r="G30" s="405"/>
      <c r="H30" s="271">
        <f>SUM(H31:H34)</f>
        <v>561</v>
      </c>
      <c r="I30" s="271">
        <f>SUM(I31:I34)</f>
        <v>2500</v>
      </c>
      <c r="J30" s="271">
        <f>SUM(J31:J34)</f>
        <v>0</v>
      </c>
      <c r="K30" s="271">
        <f>SUM(K31:K37)</f>
        <v>2725</v>
      </c>
    </row>
    <row r="31" spans="1:11" s="272" customFormat="1" ht="12.75">
      <c r="A31" s="266" t="s">
        <v>26</v>
      </c>
      <c r="B31" s="398" t="s">
        <v>427</v>
      </c>
      <c r="C31" s="399"/>
      <c r="D31" s="399"/>
      <c r="E31" s="399"/>
      <c r="F31" s="399"/>
      <c r="G31" s="400"/>
      <c r="H31" s="269"/>
      <c r="I31" s="269"/>
      <c r="J31" s="269"/>
      <c r="K31" s="269">
        <v>0</v>
      </c>
    </row>
    <row r="32" spans="1:11" ht="12.75">
      <c r="A32" s="266" t="s">
        <v>27</v>
      </c>
      <c r="B32" s="431" t="s">
        <v>456</v>
      </c>
      <c r="C32" s="435"/>
      <c r="D32" s="435"/>
      <c r="E32" s="435"/>
      <c r="F32" s="435"/>
      <c r="G32" s="436"/>
      <c r="H32" s="269"/>
      <c r="I32" s="269"/>
      <c r="J32" s="269"/>
      <c r="K32" s="269">
        <v>0</v>
      </c>
    </row>
    <row r="33" spans="1:11" ht="12.75">
      <c r="A33" s="266" t="s">
        <v>28</v>
      </c>
      <c r="B33" s="431" t="s">
        <v>426</v>
      </c>
      <c r="C33" s="435"/>
      <c r="D33" s="435"/>
      <c r="E33" s="435"/>
      <c r="F33" s="435"/>
      <c r="G33" s="436"/>
      <c r="H33" s="269">
        <v>561</v>
      </c>
      <c r="I33" s="269"/>
      <c r="J33" s="269"/>
      <c r="K33" s="269"/>
    </row>
    <row r="34" spans="1:11" ht="27" customHeight="1">
      <c r="A34" s="266" t="s">
        <v>29</v>
      </c>
      <c r="B34" s="398" t="s">
        <v>392</v>
      </c>
      <c r="C34" s="399"/>
      <c r="D34" s="399"/>
      <c r="E34" s="399"/>
      <c r="F34" s="399"/>
      <c r="G34" s="400"/>
      <c r="H34" s="269"/>
      <c r="I34" s="269">
        <v>2500</v>
      </c>
      <c r="J34" s="269"/>
      <c r="K34" s="269"/>
    </row>
    <row r="35" spans="1:11" ht="12.75">
      <c r="A35" s="266" t="s">
        <v>30</v>
      </c>
      <c r="B35" s="398" t="s">
        <v>542</v>
      </c>
      <c r="C35" s="399"/>
      <c r="D35" s="399"/>
      <c r="E35" s="399"/>
      <c r="F35" s="399"/>
      <c r="G35" s="400"/>
      <c r="H35" s="269"/>
      <c r="I35" s="269"/>
      <c r="J35" s="269"/>
      <c r="K35" s="269">
        <v>200</v>
      </c>
    </row>
    <row r="36" spans="1:11" ht="12.75">
      <c r="A36" s="266" t="s">
        <v>31</v>
      </c>
      <c r="B36" s="398" t="s">
        <v>605</v>
      </c>
      <c r="C36" s="399"/>
      <c r="D36" s="399"/>
      <c r="E36" s="399"/>
      <c r="F36" s="399"/>
      <c r="G36" s="400"/>
      <c r="H36" s="269"/>
      <c r="I36" s="269"/>
      <c r="J36" s="269"/>
      <c r="K36" s="269">
        <v>617</v>
      </c>
    </row>
    <row r="37" spans="1:11" ht="12.75">
      <c r="A37" s="266" t="s">
        <v>111</v>
      </c>
      <c r="B37" s="398" t="s">
        <v>588</v>
      </c>
      <c r="C37" s="399"/>
      <c r="D37" s="399"/>
      <c r="E37" s="399"/>
      <c r="F37" s="399"/>
      <c r="G37" s="400"/>
      <c r="H37" s="269"/>
      <c r="I37" s="269"/>
      <c r="J37" s="269"/>
      <c r="K37" s="269">
        <v>1908</v>
      </c>
    </row>
    <row r="38" spans="1:11" ht="12.75">
      <c r="A38" s="266" t="s">
        <v>112</v>
      </c>
      <c r="B38" s="403" t="s">
        <v>425</v>
      </c>
      <c r="C38" s="404"/>
      <c r="D38" s="404"/>
      <c r="E38" s="404"/>
      <c r="F38" s="404"/>
      <c r="G38" s="405"/>
      <c r="H38" s="271">
        <f>SUM(H39)</f>
        <v>555</v>
      </c>
      <c r="I38" s="271">
        <f>SUM(I39:I39)</f>
        <v>0</v>
      </c>
      <c r="J38" s="271"/>
      <c r="K38" s="271"/>
    </row>
    <row r="39" spans="1:11" ht="12.75">
      <c r="A39" s="266" t="s">
        <v>113</v>
      </c>
      <c r="B39" s="398" t="s">
        <v>320</v>
      </c>
      <c r="C39" s="399"/>
      <c r="D39" s="399"/>
      <c r="E39" s="399"/>
      <c r="F39" s="399"/>
      <c r="G39" s="400"/>
      <c r="H39" s="269">
        <v>555</v>
      </c>
      <c r="I39" s="269">
        <v>0</v>
      </c>
      <c r="J39" s="269"/>
      <c r="K39" s="269"/>
    </row>
    <row r="40" spans="1:11" ht="25.5" customHeight="1">
      <c r="A40" s="266" t="s">
        <v>114</v>
      </c>
      <c r="B40" s="403" t="s">
        <v>424</v>
      </c>
      <c r="C40" s="404"/>
      <c r="D40" s="404"/>
      <c r="E40" s="404"/>
      <c r="F40" s="404"/>
      <c r="G40" s="405"/>
      <c r="H40" s="270">
        <f>SUM(H41:H45)</f>
        <v>23668</v>
      </c>
      <c r="I40" s="270">
        <f>SUM(I41:I46)</f>
        <v>316216</v>
      </c>
      <c r="J40" s="270">
        <f>SUM(J41:J45)</f>
        <v>479808</v>
      </c>
      <c r="K40" s="270">
        <f>SUM(K41:K48)</f>
        <v>59945</v>
      </c>
    </row>
    <row r="41" spans="1:11" ht="12.75">
      <c r="A41" s="266" t="s">
        <v>421</v>
      </c>
      <c r="B41" s="397" t="s">
        <v>321</v>
      </c>
      <c r="C41" s="397"/>
      <c r="D41" s="397"/>
      <c r="E41" s="397"/>
      <c r="F41" s="397"/>
      <c r="G41" s="397"/>
      <c r="H41" s="269">
        <v>1790</v>
      </c>
      <c r="I41" s="280">
        <v>3005</v>
      </c>
      <c r="J41" s="269"/>
      <c r="K41" s="269"/>
    </row>
    <row r="42" spans="1:11" ht="25.5" customHeight="1">
      <c r="A42" s="266" t="s">
        <v>419</v>
      </c>
      <c r="B42" s="398" t="s">
        <v>423</v>
      </c>
      <c r="C42" s="399"/>
      <c r="D42" s="399"/>
      <c r="E42" s="399"/>
      <c r="F42" s="399"/>
      <c r="G42" s="400"/>
      <c r="H42" s="269">
        <v>18630</v>
      </c>
      <c r="I42" s="269">
        <v>305211</v>
      </c>
      <c r="J42" s="269">
        <v>479808</v>
      </c>
      <c r="K42" s="269">
        <v>57158</v>
      </c>
    </row>
    <row r="43" spans="1:11" ht="12.75">
      <c r="A43" s="266" t="s">
        <v>418</v>
      </c>
      <c r="B43" s="398" t="s">
        <v>422</v>
      </c>
      <c r="C43" s="399"/>
      <c r="D43" s="399"/>
      <c r="E43" s="399"/>
      <c r="F43" s="399"/>
      <c r="G43" s="400"/>
      <c r="H43" s="269">
        <v>320</v>
      </c>
      <c r="I43" s="269"/>
      <c r="J43" s="269"/>
      <c r="K43" s="269"/>
    </row>
    <row r="44" spans="1:11" ht="12.75">
      <c r="A44" s="266" t="s">
        <v>416</v>
      </c>
      <c r="B44" s="398" t="s">
        <v>420</v>
      </c>
      <c r="C44" s="399"/>
      <c r="D44" s="399"/>
      <c r="E44" s="399"/>
      <c r="F44" s="399"/>
      <c r="G44" s="400"/>
      <c r="H44" s="269">
        <v>820</v>
      </c>
      <c r="I44" s="269"/>
      <c r="J44" s="269"/>
      <c r="K44" s="269"/>
    </row>
    <row r="45" spans="1:11" ht="12.75">
      <c r="A45" s="266" t="s">
        <v>406</v>
      </c>
      <c r="B45" s="397" t="s">
        <v>417</v>
      </c>
      <c r="C45" s="397"/>
      <c r="D45" s="397"/>
      <c r="E45" s="397"/>
      <c r="F45" s="397"/>
      <c r="G45" s="397"/>
      <c r="H45" s="269">
        <v>2108</v>
      </c>
      <c r="I45" s="269"/>
      <c r="J45" s="269"/>
      <c r="K45" s="269"/>
    </row>
    <row r="46" spans="1:11" ht="25.5" customHeight="1">
      <c r="A46" s="266" t="s">
        <v>439</v>
      </c>
      <c r="B46" s="398" t="s">
        <v>539</v>
      </c>
      <c r="C46" s="399"/>
      <c r="D46" s="399"/>
      <c r="E46" s="399"/>
      <c r="F46" s="399"/>
      <c r="G46" s="400"/>
      <c r="H46" s="269"/>
      <c r="I46" s="269">
        <v>8000</v>
      </c>
      <c r="J46" s="269"/>
      <c r="K46" s="269">
        <v>1303</v>
      </c>
    </row>
    <row r="47" spans="1:11" ht="12.75">
      <c r="A47" s="266" t="s">
        <v>404</v>
      </c>
      <c r="B47" s="432" t="s">
        <v>593</v>
      </c>
      <c r="C47" s="433"/>
      <c r="D47" s="433"/>
      <c r="E47" s="433"/>
      <c r="F47" s="433"/>
      <c r="G47" s="434"/>
      <c r="H47" s="269"/>
      <c r="I47" s="269"/>
      <c r="J47" s="269"/>
      <c r="K47" s="269">
        <v>545</v>
      </c>
    </row>
    <row r="48" spans="1:11" ht="12.75">
      <c r="A48" s="266" t="s">
        <v>403</v>
      </c>
      <c r="B48" s="432" t="s">
        <v>607</v>
      </c>
      <c r="C48" s="433"/>
      <c r="D48" s="433"/>
      <c r="E48" s="433"/>
      <c r="F48" s="433"/>
      <c r="G48" s="434"/>
      <c r="H48" s="269"/>
      <c r="I48" s="269"/>
      <c r="J48" s="269"/>
      <c r="K48" s="269">
        <v>939</v>
      </c>
    </row>
    <row r="49" spans="1:11" ht="12.75">
      <c r="A49" s="283"/>
      <c r="B49" s="409" t="s">
        <v>361</v>
      </c>
      <c r="C49" s="409"/>
      <c r="D49" s="409"/>
      <c r="E49" s="409"/>
      <c r="F49" s="409"/>
      <c r="G49" s="409"/>
      <c r="H49" s="279" t="s">
        <v>362</v>
      </c>
      <c r="I49" s="279" t="s">
        <v>363</v>
      </c>
      <c r="J49" s="279" t="s">
        <v>364</v>
      </c>
      <c r="K49" s="279" t="s">
        <v>365</v>
      </c>
    </row>
    <row r="50" spans="1:11" s="272" customFormat="1" ht="52.5" customHeight="1">
      <c r="A50" s="282"/>
      <c r="B50" s="428" t="s">
        <v>414</v>
      </c>
      <c r="C50" s="429"/>
      <c r="D50" s="429"/>
      <c r="E50" s="429"/>
      <c r="F50" s="429"/>
      <c r="G50" s="430"/>
      <c r="H50" s="363" t="s">
        <v>413</v>
      </c>
      <c r="I50" s="364" t="s">
        <v>412</v>
      </c>
      <c r="J50" s="364" t="s">
        <v>45</v>
      </c>
      <c r="K50" s="363" t="s">
        <v>411</v>
      </c>
    </row>
    <row r="51" spans="1:11" ht="12.75">
      <c r="A51" s="282"/>
      <c r="B51" s="278"/>
      <c r="C51" s="277"/>
      <c r="D51" s="277"/>
      <c r="E51" s="277"/>
      <c r="F51" s="277"/>
      <c r="G51" s="276"/>
      <c r="H51" s="407" t="s">
        <v>410</v>
      </c>
      <c r="I51" s="407"/>
      <c r="J51" s="407"/>
      <c r="K51" s="407"/>
    </row>
    <row r="52" spans="1:11" s="272" customFormat="1" ht="25.5" customHeight="1">
      <c r="A52" s="281"/>
      <c r="B52" s="275"/>
      <c r="C52" s="274"/>
      <c r="D52" s="274"/>
      <c r="E52" s="274"/>
      <c r="F52" s="274"/>
      <c r="G52" s="273"/>
      <c r="H52" s="363" t="s">
        <v>409</v>
      </c>
      <c r="I52" s="423" t="s">
        <v>408</v>
      </c>
      <c r="J52" s="424"/>
      <c r="K52" s="425"/>
    </row>
    <row r="53" spans="1:11" s="272" customFormat="1" ht="24.75" customHeight="1">
      <c r="A53" s="266" t="s">
        <v>402</v>
      </c>
      <c r="B53" s="403" t="s">
        <v>405</v>
      </c>
      <c r="C53" s="404"/>
      <c r="D53" s="404"/>
      <c r="E53" s="404"/>
      <c r="F53" s="404"/>
      <c r="G53" s="405"/>
      <c r="H53" s="270">
        <f>SUM(H54:H62)</f>
        <v>54706</v>
      </c>
      <c r="I53" s="270">
        <f>SUM(I54:I62)</f>
        <v>78979</v>
      </c>
      <c r="J53" s="270">
        <f>SUM(J54:J62)</f>
        <v>0</v>
      </c>
      <c r="K53" s="270">
        <f>SUM(K54:K63)</f>
        <v>1390</v>
      </c>
    </row>
    <row r="54" spans="1:11" ht="12.75">
      <c r="A54" s="266" t="s">
        <v>440</v>
      </c>
      <c r="B54" s="431" t="s">
        <v>378</v>
      </c>
      <c r="C54" s="399"/>
      <c r="D54" s="399"/>
      <c r="E54" s="399"/>
      <c r="F54" s="399"/>
      <c r="G54" s="400"/>
      <c r="H54" s="269">
        <v>8885</v>
      </c>
      <c r="I54" s="269"/>
      <c r="J54" s="269"/>
      <c r="K54" s="269"/>
    </row>
    <row r="55" spans="1:11" ht="12.75">
      <c r="A55" s="266" t="s">
        <v>441</v>
      </c>
      <c r="B55" s="397" t="s">
        <v>377</v>
      </c>
      <c r="C55" s="397"/>
      <c r="D55" s="397"/>
      <c r="E55" s="397"/>
      <c r="F55" s="397"/>
      <c r="G55" s="397"/>
      <c r="H55" s="269">
        <v>35000</v>
      </c>
      <c r="I55" s="269">
        <v>8500</v>
      </c>
      <c r="J55" s="269"/>
      <c r="K55" s="269"/>
    </row>
    <row r="56" spans="1:11" ht="12.75">
      <c r="A56" s="266" t="s">
        <v>442</v>
      </c>
      <c r="B56" s="397" t="s">
        <v>375</v>
      </c>
      <c r="C56" s="397"/>
      <c r="D56" s="397"/>
      <c r="E56" s="397"/>
      <c r="F56" s="397"/>
      <c r="G56" s="397"/>
      <c r="H56" s="269"/>
      <c r="I56" s="269"/>
      <c r="J56" s="269"/>
      <c r="K56" s="269">
        <v>0</v>
      </c>
    </row>
    <row r="57" spans="1:11" ht="12.75">
      <c r="A57" s="266" t="s">
        <v>401</v>
      </c>
      <c r="B57" s="398" t="s">
        <v>376</v>
      </c>
      <c r="C57" s="399"/>
      <c r="D57" s="399"/>
      <c r="E57" s="399"/>
      <c r="F57" s="399"/>
      <c r="G57" s="400"/>
      <c r="H57" s="269">
        <v>1300</v>
      </c>
      <c r="I57" s="269"/>
      <c r="J57" s="269"/>
      <c r="K57" s="269"/>
    </row>
    <row r="58" spans="1:11" ht="12.75">
      <c r="A58" s="266" t="s">
        <v>400</v>
      </c>
      <c r="B58" s="398" t="s">
        <v>399</v>
      </c>
      <c r="C58" s="399"/>
      <c r="D58" s="399"/>
      <c r="E58" s="399"/>
      <c r="F58" s="399"/>
      <c r="G58" s="400"/>
      <c r="H58" s="269">
        <v>9521</v>
      </c>
      <c r="I58" s="269">
        <v>70479</v>
      </c>
      <c r="J58" s="269"/>
      <c r="K58" s="269"/>
    </row>
    <row r="59" spans="1:11" ht="25.5" customHeight="1">
      <c r="A59" s="266" t="s">
        <v>443</v>
      </c>
      <c r="B59" s="398" t="s">
        <v>483</v>
      </c>
      <c r="C59" s="399"/>
      <c r="D59" s="399"/>
      <c r="E59" s="399"/>
      <c r="F59" s="399"/>
      <c r="G59" s="400"/>
      <c r="H59" s="269"/>
      <c r="I59" s="269">
        <v>0</v>
      </c>
      <c r="J59" s="269"/>
      <c r="K59" s="269"/>
    </row>
    <row r="60" spans="1:11" ht="12.75">
      <c r="A60" s="266" t="s">
        <v>398</v>
      </c>
      <c r="B60" s="398" t="s">
        <v>396</v>
      </c>
      <c r="C60" s="426"/>
      <c r="D60" s="426"/>
      <c r="E60" s="426"/>
      <c r="F60" s="426"/>
      <c r="G60" s="427"/>
      <c r="H60" s="269">
        <v>0</v>
      </c>
      <c r="I60" s="269">
        <v>0</v>
      </c>
      <c r="J60" s="269"/>
      <c r="K60" s="269"/>
    </row>
    <row r="61" spans="1:11" ht="12.75">
      <c r="A61" s="266" t="s">
        <v>397</v>
      </c>
      <c r="B61" s="398" t="s">
        <v>394</v>
      </c>
      <c r="C61" s="399"/>
      <c r="D61" s="399"/>
      <c r="E61" s="399"/>
      <c r="F61" s="399"/>
      <c r="G61" s="400"/>
      <c r="H61" s="269"/>
      <c r="I61" s="269">
        <v>0</v>
      </c>
      <c r="J61" s="269"/>
      <c r="K61" s="269"/>
    </row>
    <row r="62" spans="1:11" ht="27" customHeight="1">
      <c r="A62" s="266" t="s">
        <v>444</v>
      </c>
      <c r="B62" s="398" t="s">
        <v>392</v>
      </c>
      <c r="C62" s="399"/>
      <c r="D62" s="399"/>
      <c r="E62" s="399"/>
      <c r="F62" s="399"/>
      <c r="G62" s="400"/>
      <c r="H62" s="269"/>
      <c r="I62" s="269">
        <v>0</v>
      </c>
      <c r="J62" s="269"/>
      <c r="K62" s="269"/>
    </row>
    <row r="63" spans="1:11" ht="12.75">
      <c r="A63" s="266" t="s">
        <v>395</v>
      </c>
      <c r="B63" s="398" t="s">
        <v>632</v>
      </c>
      <c r="C63" s="399"/>
      <c r="D63" s="399"/>
      <c r="E63" s="399"/>
      <c r="F63" s="399"/>
      <c r="G63" s="400"/>
      <c r="H63" s="269"/>
      <c r="I63" s="269"/>
      <c r="J63" s="269"/>
      <c r="K63" s="269">
        <v>1390</v>
      </c>
    </row>
    <row r="64" spans="1:11" ht="12.75">
      <c r="A64" s="266" t="s">
        <v>393</v>
      </c>
      <c r="B64" s="403" t="s">
        <v>390</v>
      </c>
      <c r="C64" s="404"/>
      <c r="D64" s="404"/>
      <c r="E64" s="404"/>
      <c r="F64" s="404"/>
      <c r="G64" s="405"/>
      <c r="H64" s="271">
        <f>SUM(H65)</f>
        <v>0</v>
      </c>
      <c r="I64" s="271">
        <f>SUM(I65:I65)</f>
        <v>0</v>
      </c>
      <c r="J64" s="271"/>
      <c r="K64" s="271">
        <f>SUM(K65:K69)</f>
        <v>13166</v>
      </c>
    </row>
    <row r="65" spans="1:11" ht="12.75">
      <c r="A65" s="266" t="s">
        <v>391</v>
      </c>
      <c r="B65" s="398" t="s">
        <v>322</v>
      </c>
      <c r="C65" s="399"/>
      <c r="D65" s="399"/>
      <c r="E65" s="399"/>
      <c r="F65" s="399"/>
      <c r="G65" s="400"/>
      <c r="H65" s="269"/>
      <c r="I65" s="269"/>
      <c r="J65" s="269"/>
      <c r="K65" s="269">
        <v>175</v>
      </c>
    </row>
    <row r="66" spans="1:11" ht="12.75">
      <c r="A66" s="266" t="s">
        <v>389</v>
      </c>
      <c r="B66" s="398" t="s">
        <v>594</v>
      </c>
      <c r="C66" s="399"/>
      <c r="D66" s="399"/>
      <c r="E66" s="399"/>
      <c r="F66" s="399"/>
      <c r="G66" s="400"/>
      <c r="H66" s="269"/>
      <c r="I66" s="269"/>
      <c r="J66" s="269"/>
      <c r="K66" s="269">
        <v>179</v>
      </c>
    </row>
    <row r="67" spans="1:11" ht="12.75">
      <c r="A67" s="266" t="s">
        <v>388</v>
      </c>
      <c r="B67" s="398" t="s">
        <v>620</v>
      </c>
      <c r="C67" s="399"/>
      <c r="D67" s="399"/>
      <c r="E67" s="399"/>
      <c r="F67" s="399"/>
      <c r="G67" s="400"/>
      <c r="H67" s="269"/>
      <c r="I67" s="269"/>
      <c r="J67" s="269"/>
      <c r="K67" s="269">
        <v>200</v>
      </c>
    </row>
    <row r="68" spans="1:11" ht="12.75">
      <c r="A68" s="266" t="s">
        <v>447</v>
      </c>
      <c r="B68" s="398" t="s">
        <v>635</v>
      </c>
      <c r="C68" s="399"/>
      <c r="D68" s="399"/>
      <c r="E68" s="399"/>
      <c r="F68" s="399"/>
      <c r="G68" s="400"/>
      <c r="H68" s="269"/>
      <c r="I68" s="269"/>
      <c r="J68" s="269"/>
      <c r="K68" s="269">
        <v>6477</v>
      </c>
    </row>
    <row r="69" spans="1:11" ht="25.5" customHeight="1">
      <c r="A69" s="266" t="s">
        <v>448</v>
      </c>
      <c r="B69" s="398" t="s">
        <v>636</v>
      </c>
      <c r="C69" s="399"/>
      <c r="D69" s="399"/>
      <c r="E69" s="399"/>
      <c r="F69" s="399"/>
      <c r="G69" s="400"/>
      <c r="H69" s="269"/>
      <c r="I69" s="269"/>
      <c r="J69" s="269"/>
      <c r="K69" s="269">
        <v>6135</v>
      </c>
    </row>
    <row r="70" spans="1:11" ht="12.75">
      <c r="A70" s="266" t="s">
        <v>449</v>
      </c>
      <c r="B70" s="403" t="s">
        <v>387</v>
      </c>
      <c r="C70" s="404"/>
      <c r="D70" s="404"/>
      <c r="E70" s="404"/>
      <c r="F70" s="404"/>
      <c r="G70" s="405"/>
      <c r="H70" s="271">
        <f>SUM(H71)</f>
        <v>0</v>
      </c>
      <c r="I70" s="271">
        <f>SUM(I71:I71)</f>
        <v>0</v>
      </c>
      <c r="J70" s="271"/>
      <c r="K70" s="271">
        <f>SUM(K71)</f>
        <v>0</v>
      </c>
    </row>
    <row r="71" spans="1:11" ht="12.75">
      <c r="A71" s="266" t="s">
        <v>450</v>
      </c>
      <c r="B71" s="398" t="s">
        <v>516</v>
      </c>
      <c r="C71" s="399"/>
      <c r="D71" s="399"/>
      <c r="E71" s="399"/>
      <c r="F71" s="399"/>
      <c r="G71" s="400"/>
      <c r="H71" s="269">
        <v>0</v>
      </c>
      <c r="I71" s="269"/>
      <c r="J71" s="269"/>
      <c r="K71" s="269"/>
    </row>
    <row r="72" spans="1:11" ht="12.75">
      <c r="A72" s="266" t="s">
        <v>451</v>
      </c>
      <c r="B72" s="403" t="s">
        <v>344</v>
      </c>
      <c r="C72" s="404"/>
      <c r="D72" s="404"/>
      <c r="E72" s="404"/>
      <c r="F72" s="404"/>
      <c r="G72" s="405"/>
      <c r="H72" s="271">
        <f>SUM(H73)</f>
        <v>0</v>
      </c>
      <c r="I72" s="271">
        <f>SUM(I73:I73)</f>
        <v>0</v>
      </c>
      <c r="J72" s="271"/>
      <c r="K72" s="271">
        <f>SUM(K73:K76)</f>
        <v>2615</v>
      </c>
    </row>
    <row r="73" spans="1:11" ht="12.75">
      <c r="A73" s="266" t="s">
        <v>452</v>
      </c>
      <c r="B73" s="398" t="s">
        <v>540</v>
      </c>
      <c r="C73" s="399"/>
      <c r="D73" s="399"/>
      <c r="E73" s="399"/>
      <c r="F73" s="399"/>
      <c r="G73" s="400"/>
      <c r="H73" s="269"/>
      <c r="I73" s="269"/>
      <c r="J73" s="269"/>
      <c r="K73" s="269">
        <v>400</v>
      </c>
    </row>
    <row r="74" spans="1:11" ht="12.75">
      <c r="A74" s="266" t="s">
        <v>543</v>
      </c>
      <c r="B74" s="398" t="s">
        <v>541</v>
      </c>
      <c r="C74" s="399"/>
      <c r="D74" s="399"/>
      <c r="E74" s="399"/>
      <c r="F74" s="399"/>
      <c r="G74" s="400"/>
      <c r="H74" s="269"/>
      <c r="I74" s="269"/>
      <c r="J74" s="269"/>
      <c r="K74" s="269">
        <v>310</v>
      </c>
    </row>
    <row r="75" spans="1:11" ht="12.75">
      <c r="A75" s="266" t="s">
        <v>544</v>
      </c>
      <c r="B75" s="398" t="s">
        <v>621</v>
      </c>
      <c r="C75" s="399"/>
      <c r="D75" s="399"/>
      <c r="E75" s="399"/>
      <c r="F75" s="399"/>
      <c r="G75" s="400"/>
      <c r="H75" s="269"/>
      <c r="I75" s="269"/>
      <c r="J75" s="269"/>
      <c r="K75" s="269">
        <v>1673</v>
      </c>
    </row>
    <row r="76" spans="1:11" ht="12.75">
      <c r="A76" s="266" t="s">
        <v>545</v>
      </c>
      <c r="B76" s="398" t="s">
        <v>608</v>
      </c>
      <c r="C76" s="399"/>
      <c r="D76" s="399"/>
      <c r="E76" s="399"/>
      <c r="F76" s="399"/>
      <c r="G76" s="400"/>
      <c r="H76" s="269"/>
      <c r="I76" s="269"/>
      <c r="J76" s="269"/>
      <c r="K76" s="269">
        <v>232</v>
      </c>
    </row>
    <row r="77" spans="1:11" ht="12.75">
      <c r="A77" s="266" t="s">
        <v>546</v>
      </c>
      <c r="B77" s="403" t="s">
        <v>445</v>
      </c>
      <c r="C77" s="404"/>
      <c r="D77" s="404"/>
      <c r="E77" s="404"/>
      <c r="F77" s="404"/>
      <c r="G77" s="405"/>
      <c r="H77" s="271">
        <f>SUM(H78)</f>
        <v>0</v>
      </c>
      <c r="I77" s="271">
        <f>SUM(I78:I78)</f>
        <v>0</v>
      </c>
      <c r="J77" s="271"/>
      <c r="K77" s="271">
        <f>SUM(K78)</f>
        <v>0</v>
      </c>
    </row>
    <row r="78" spans="1:11" ht="12.75">
      <c r="A78" s="266" t="s">
        <v>606</v>
      </c>
      <c r="B78" s="398" t="s">
        <v>596</v>
      </c>
      <c r="C78" s="399"/>
      <c r="D78" s="399"/>
      <c r="E78" s="399"/>
      <c r="F78" s="399"/>
      <c r="G78" s="400"/>
      <c r="H78" s="269"/>
      <c r="I78" s="269"/>
      <c r="J78" s="269"/>
      <c r="K78" s="269">
        <v>0</v>
      </c>
    </row>
    <row r="79" spans="1:11" ht="12.75">
      <c r="A79" s="266" t="s">
        <v>609</v>
      </c>
      <c r="B79" s="403" t="s">
        <v>348</v>
      </c>
      <c r="C79" s="404"/>
      <c r="D79" s="404"/>
      <c r="E79" s="404"/>
      <c r="F79" s="404"/>
      <c r="G79" s="405"/>
      <c r="H79" s="271">
        <f>SUM(H80)</f>
        <v>0</v>
      </c>
      <c r="I79" s="271">
        <f>SUM(I80:I80)</f>
        <v>0</v>
      </c>
      <c r="J79" s="271"/>
      <c r="K79" s="271">
        <f>SUM(K80)</f>
        <v>350</v>
      </c>
    </row>
    <row r="80" spans="1:11" ht="12.75">
      <c r="A80" s="266" t="s">
        <v>610</v>
      </c>
      <c r="B80" s="398" t="s">
        <v>597</v>
      </c>
      <c r="C80" s="399"/>
      <c r="D80" s="399"/>
      <c r="E80" s="399"/>
      <c r="F80" s="399"/>
      <c r="G80" s="400"/>
      <c r="H80" s="269"/>
      <c r="I80" s="269"/>
      <c r="J80" s="269"/>
      <c r="K80" s="269">
        <v>350</v>
      </c>
    </row>
    <row r="81" spans="1:11" ht="12.75">
      <c r="A81" s="266" t="s">
        <v>611</v>
      </c>
      <c r="B81" s="403" t="s">
        <v>346</v>
      </c>
      <c r="C81" s="404"/>
      <c r="D81" s="404"/>
      <c r="E81" s="404"/>
      <c r="F81" s="404"/>
      <c r="G81" s="405"/>
      <c r="H81" s="271">
        <f>SUM(H82)</f>
        <v>0</v>
      </c>
      <c r="I81" s="271">
        <f>SUM(I82:I82)</f>
        <v>0</v>
      </c>
      <c r="J81" s="271"/>
      <c r="K81" s="271">
        <f>SUM(K82)</f>
        <v>450</v>
      </c>
    </row>
    <row r="82" spans="1:11" ht="12.75">
      <c r="A82" s="266" t="s">
        <v>612</v>
      </c>
      <c r="B82" s="398" t="s">
        <v>598</v>
      </c>
      <c r="C82" s="399"/>
      <c r="D82" s="399"/>
      <c r="E82" s="399"/>
      <c r="F82" s="399"/>
      <c r="G82" s="400"/>
      <c r="H82" s="269">
        <v>0</v>
      </c>
      <c r="I82" s="269"/>
      <c r="J82" s="269"/>
      <c r="K82" s="269">
        <v>450</v>
      </c>
    </row>
    <row r="83" spans="1:11" ht="24.75" customHeight="1">
      <c r="A83" s="266" t="s">
        <v>614</v>
      </c>
      <c r="B83" s="403" t="s">
        <v>354</v>
      </c>
      <c r="C83" s="404"/>
      <c r="D83" s="404"/>
      <c r="E83" s="404"/>
      <c r="F83" s="404"/>
      <c r="G83" s="405"/>
      <c r="H83" s="271">
        <f>SUM(H84)</f>
        <v>0</v>
      </c>
      <c r="I83" s="271">
        <f>SUM(I84:I84)</f>
        <v>0</v>
      </c>
      <c r="J83" s="271"/>
      <c r="K83" s="271">
        <f>SUM(K84)</f>
        <v>300</v>
      </c>
    </row>
    <row r="84" spans="1:11" ht="12.75">
      <c r="A84" s="266" t="s">
        <v>615</v>
      </c>
      <c r="B84" s="398" t="s">
        <v>600</v>
      </c>
      <c r="C84" s="399"/>
      <c r="D84" s="399"/>
      <c r="E84" s="399"/>
      <c r="F84" s="399"/>
      <c r="G84" s="400"/>
      <c r="H84" s="269"/>
      <c r="I84" s="269"/>
      <c r="J84" s="269"/>
      <c r="K84" s="269">
        <v>300</v>
      </c>
    </row>
    <row r="85" spans="1:11" ht="12.75">
      <c r="A85" s="266" t="s">
        <v>624</v>
      </c>
      <c r="B85" s="403" t="s">
        <v>345</v>
      </c>
      <c r="C85" s="404"/>
      <c r="D85" s="404"/>
      <c r="E85" s="404"/>
      <c r="F85" s="404"/>
      <c r="G85" s="405"/>
      <c r="H85" s="271">
        <f>SUM(H86)</f>
        <v>0</v>
      </c>
      <c r="I85" s="271">
        <f>SUM(I86:I86)</f>
        <v>0</v>
      </c>
      <c r="J85" s="271"/>
      <c r="K85" s="271">
        <f>SUM(K86:K87)</f>
        <v>568</v>
      </c>
    </row>
    <row r="86" spans="1:11" ht="12.75" customHeight="1">
      <c r="A86" s="266" t="s">
        <v>625</v>
      </c>
      <c r="B86" s="398" t="s">
        <v>608</v>
      </c>
      <c r="C86" s="399"/>
      <c r="D86" s="399"/>
      <c r="E86" s="399"/>
      <c r="F86" s="399"/>
      <c r="G86" s="400"/>
      <c r="H86" s="269"/>
      <c r="I86" s="269"/>
      <c r="J86" s="269"/>
      <c r="K86" s="269">
        <v>348</v>
      </c>
    </row>
    <row r="87" spans="1:11" ht="12.75" customHeight="1">
      <c r="A87" s="266" t="s">
        <v>626</v>
      </c>
      <c r="B87" s="398" t="s">
        <v>622</v>
      </c>
      <c r="C87" s="399"/>
      <c r="D87" s="399"/>
      <c r="E87" s="399"/>
      <c r="F87" s="399"/>
      <c r="G87" s="400"/>
      <c r="H87" s="269"/>
      <c r="I87" s="269"/>
      <c r="J87" s="269"/>
      <c r="K87" s="269">
        <v>220</v>
      </c>
    </row>
    <row r="88" spans="1:11" ht="12.75">
      <c r="A88" s="266" t="s">
        <v>627</v>
      </c>
      <c r="B88" s="403" t="s">
        <v>343</v>
      </c>
      <c r="C88" s="404"/>
      <c r="D88" s="404"/>
      <c r="E88" s="404"/>
      <c r="F88" s="404"/>
      <c r="G88" s="405"/>
      <c r="H88" s="271">
        <f>SUM(H89)</f>
        <v>0</v>
      </c>
      <c r="I88" s="271">
        <f>SUM(I89:I89)</f>
        <v>0</v>
      </c>
      <c r="J88" s="271"/>
      <c r="K88" s="271">
        <f>SUM(K89)</f>
        <v>350</v>
      </c>
    </row>
    <row r="89" spans="1:11" ht="12.75" customHeight="1">
      <c r="A89" s="266" t="s">
        <v>628</v>
      </c>
      <c r="B89" s="398" t="s">
        <v>613</v>
      </c>
      <c r="C89" s="399"/>
      <c r="D89" s="399"/>
      <c r="E89" s="399"/>
      <c r="F89" s="399"/>
      <c r="G89" s="400"/>
      <c r="H89" s="269"/>
      <c r="I89" s="269"/>
      <c r="J89" s="269"/>
      <c r="K89" s="269">
        <v>350</v>
      </c>
    </row>
    <row r="90" spans="1:11" ht="12.75">
      <c r="A90" s="266" t="s">
        <v>630</v>
      </c>
      <c r="B90" s="403" t="s">
        <v>352</v>
      </c>
      <c r="C90" s="404"/>
      <c r="D90" s="404"/>
      <c r="E90" s="404"/>
      <c r="F90" s="404"/>
      <c r="G90" s="405"/>
      <c r="H90" s="271">
        <f>SUM(H91)</f>
        <v>0</v>
      </c>
      <c r="I90" s="271">
        <f>SUM(I91:I91)</f>
        <v>0</v>
      </c>
      <c r="J90" s="271"/>
      <c r="K90" s="271">
        <f>SUM(K91)</f>
        <v>190</v>
      </c>
    </row>
    <row r="91" spans="1:11" ht="12.75" customHeight="1">
      <c r="A91" s="266" t="s">
        <v>631</v>
      </c>
      <c r="B91" s="398" t="s">
        <v>629</v>
      </c>
      <c r="C91" s="399"/>
      <c r="D91" s="399"/>
      <c r="E91" s="399"/>
      <c r="F91" s="399"/>
      <c r="G91" s="400"/>
      <c r="H91" s="269"/>
      <c r="I91" s="269"/>
      <c r="J91" s="269"/>
      <c r="K91" s="269">
        <v>190</v>
      </c>
    </row>
    <row r="92" spans="1:11" ht="15.75">
      <c r="A92" s="266" t="s">
        <v>633</v>
      </c>
      <c r="B92" s="265" t="s">
        <v>37</v>
      </c>
      <c r="C92" s="264"/>
      <c r="D92" s="264"/>
      <c r="E92" s="264"/>
      <c r="F92" s="264"/>
      <c r="G92" s="263"/>
      <c r="H92" s="268">
        <f>SUM(H10,H22,H30,H38,H40,H53,H70,H64)</f>
        <v>186468</v>
      </c>
      <c r="I92" s="268">
        <f>SUM(I10,I22,I30,I38,I40,I53,I64)</f>
        <v>400611</v>
      </c>
      <c r="J92" s="268">
        <f>SUM(J10,J22,J30,J38,J40,J53,J64)</f>
        <v>554555</v>
      </c>
      <c r="K92" s="268">
        <f>SUM(K8,K10,K22,K30,K38,K40,K53,K64,K72,K27,K77,K79,K81,K83,K85,K88,K90)</f>
        <v>103371</v>
      </c>
    </row>
    <row r="93" spans="1:11" ht="15.75">
      <c r="A93" s="266" t="s">
        <v>634</v>
      </c>
      <c r="B93" s="267"/>
      <c r="C93" s="264"/>
      <c r="D93" s="264"/>
      <c r="E93" s="264"/>
      <c r="F93" s="264"/>
      <c r="G93" s="263"/>
      <c r="H93" s="419">
        <f>SUM(H92:J92)</f>
        <v>1141634</v>
      </c>
      <c r="I93" s="420"/>
      <c r="J93" s="421"/>
      <c r="K93" s="262">
        <f>SUM(K92:K92)</f>
        <v>103371</v>
      </c>
    </row>
    <row r="94" spans="1:11" ht="15.75">
      <c r="A94" s="266" t="s">
        <v>637</v>
      </c>
      <c r="B94" s="265" t="s">
        <v>386</v>
      </c>
      <c r="C94" s="264"/>
      <c r="D94" s="264"/>
      <c r="E94" s="264"/>
      <c r="F94" s="264"/>
      <c r="G94" s="263"/>
      <c r="H94" s="422">
        <f>SUM(H93:K93)</f>
        <v>1245005</v>
      </c>
      <c r="I94" s="422"/>
      <c r="J94" s="422"/>
      <c r="K94" s="422"/>
    </row>
  </sheetData>
  <sheetProtection/>
  <mergeCells count="91">
    <mergeCell ref="B63:G63"/>
    <mergeCell ref="B68:G68"/>
    <mergeCell ref="B76:G76"/>
    <mergeCell ref="B85:G85"/>
    <mergeCell ref="B86:G86"/>
    <mergeCell ref="J2:K2"/>
    <mergeCell ref="B4:G4"/>
    <mergeCell ref="B5:G5"/>
    <mergeCell ref="H6:K6"/>
    <mergeCell ref="I7:K7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30:G30"/>
    <mergeCell ref="B31:G31"/>
    <mergeCell ref="B32:G32"/>
    <mergeCell ref="B33:G33"/>
    <mergeCell ref="B34:G34"/>
    <mergeCell ref="B35:G35"/>
    <mergeCell ref="B37:G37"/>
    <mergeCell ref="B38:G38"/>
    <mergeCell ref="B39:G39"/>
    <mergeCell ref="B40:G40"/>
    <mergeCell ref="B41:G41"/>
    <mergeCell ref="B36:G36"/>
    <mergeCell ref="B56:G56"/>
    <mergeCell ref="B57:G57"/>
    <mergeCell ref="B58:G58"/>
    <mergeCell ref="B42:G42"/>
    <mergeCell ref="B43:G43"/>
    <mergeCell ref="B44:G44"/>
    <mergeCell ref="B45:G45"/>
    <mergeCell ref="B46:G46"/>
    <mergeCell ref="B47:G47"/>
    <mergeCell ref="B48:G48"/>
    <mergeCell ref="B73:G73"/>
    <mergeCell ref="B59:G59"/>
    <mergeCell ref="B60:G60"/>
    <mergeCell ref="B61:G61"/>
    <mergeCell ref="B62:G62"/>
    <mergeCell ref="B49:G49"/>
    <mergeCell ref="B50:G50"/>
    <mergeCell ref="B53:G53"/>
    <mergeCell ref="B54:G54"/>
    <mergeCell ref="B55:G55"/>
    <mergeCell ref="H94:K94"/>
    <mergeCell ref="B75:G75"/>
    <mergeCell ref="B77:G77"/>
    <mergeCell ref="B78:G78"/>
    <mergeCell ref="B79:G79"/>
    <mergeCell ref="H51:K51"/>
    <mergeCell ref="I52:K52"/>
    <mergeCell ref="B64:G64"/>
    <mergeCell ref="B65:G65"/>
    <mergeCell ref="B81:G81"/>
    <mergeCell ref="B87:G87"/>
    <mergeCell ref="B8:G8"/>
    <mergeCell ref="B9:G9"/>
    <mergeCell ref="B29:G29"/>
    <mergeCell ref="B67:G67"/>
    <mergeCell ref="H93:J93"/>
    <mergeCell ref="B66:G66"/>
    <mergeCell ref="B70:G70"/>
    <mergeCell ref="B71:G71"/>
    <mergeCell ref="B72:G72"/>
    <mergeCell ref="B69:G69"/>
    <mergeCell ref="B90:G90"/>
    <mergeCell ref="B91:G91"/>
    <mergeCell ref="B74:G74"/>
    <mergeCell ref="B82:G82"/>
    <mergeCell ref="B83:G83"/>
    <mergeCell ref="B84:G84"/>
    <mergeCell ref="B80:G80"/>
    <mergeCell ref="B88:G88"/>
    <mergeCell ref="B89:G89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73" r:id="rId1"/>
  <headerFooter alignWithMargins="0">
    <oddHeader>&amp;C&amp;"Arial,Félkövér"&amp;12
Mór Városi Önkormányzat 2012. évi módosított felhalmozási költségvetésének finanszírozása
&amp;R&amp;"Arial,Normál"6. melléklet
a 1/2013. (II.4.) Önkormányzati rendelethez</oddHeader>
    <oddFooter>&amp;L&amp;D&amp;C&amp;P</oddFooter>
  </headerFooter>
  <rowBreaks count="1" manualBreakCount="1">
    <brk id="4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N58"/>
  <sheetViews>
    <sheetView view="pageBreakPreview" zoomScaleSheetLayoutView="100" zoomScalePageLayoutView="0" workbookViewId="0" topLeftCell="A1">
      <selection activeCell="A36" sqref="A36"/>
    </sheetView>
  </sheetViews>
  <sheetFormatPr defaultColWidth="9.00390625" defaultRowHeight="12.75"/>
  <cols>
    <col min="1" max="1" width="4.125" style="261" bestFit="1" customWidth="1"/>
    <col min="2" max="2" width="4.875" style="260" customWidth="1"/>
    <col min="3" max="6" width="9.375" style="260" customWidth="1"/>
    <col min="7" max="7" width="52.375" style="260" customWidth="1"/>
    <col min="8" max="8" width="13.375" style="260" hidden="1" customWidth="1"/>
    <col min="9" max="10" width="11.125" style="260" hidden="1" customWidth="1"/>
    <col min="11" max="11" width="12.625" style="260" hidden="1" customWidth="1"/>
    <col min="12" max="12" width="14.875" style="260" hidden="1" customWidth="1"/>
    <col min="13" max="14" width="14.875" style="260" customWidth="1"/>
    <col min="15" max="16384" width="9.375" style="260" customWidth="1"/>
  </cols>
  <sheetData>
    <row r="2" spans="12:14" ht="12.75">
      <c r="L2" s="288"/>
      <c r="M2" s="261"/>
      <c r="N2" s="261" t="s">
        <v>415</v>
      </c>
    </row>
    <row r="3" ht="12.75">
      <c r="A3" s="260"/>
    </row>
    <row r="4" spans="1:14" ht="12.75">
      <c r="A4" s="408"/>
      <c r="B4" s="409" t="s">
        <v>361</v>
      </c>
      <c r="C4" s="409"/>
      <c r="D4" s="409"/>
      <c r="E4" s="409"/>
      <c r="F4" s="409"/>
      <c r="G4" s="409"/>
      <c r="H4" s="279" t="s">
        <v>362</v>
      </c>
      <c r="I4" s="279" t="s">
        <v>363</v>
      </c>
      <c r="J4" s="279" t="s">
        <v>364</v>
      </c>
      <c r="K4" s="279" t="s">
        <v>365</v>
      </c>
      <c r="L4" s="279" t="s">
        <v>366</v>
      </c>
      <c r="M4" s="279" t="s">
        <v>362</v>
      </c>
      <c r="N4" s="279" t="s">
        <v>363</v>
      </c>
    </row>
    <row r="5" spans="1:14" s="272" customFormat="1" ht="39.75" customHeight="1">
      <c r="A5" s="408"/>
      <c r="B5" s="410" t="s">
        <v>507</v>
      </c>
      <c r="C5" s="411"/>
      <c r="D5" s="411"/>
      <c r="E5" s="411"/>
      <c r="F5" s="411"/>
      <c r="G5" s="412"/>
      <c r="H5" s="363" t="s">
        <v>453</v>
      </c>
      <c r="I5" s="363" t="s">
        <v>412</v>
      </c>
      <c r="J5" s="363" t="s">
        <v>454</v>
      </c>
      <c r="K5" s="363" t="s">
        <v>45</v>
      </c>
      <c r="L5" s="363" t="s">
        <v>455</v>
      </c>
      <c r="M5" s="363" t="s">
        <v>512</v>
      </c>
      <c r="N5" s="363" t="s">
        <v>513</v>
      </c>
    </row>
    <row r="6" spans="1:14" ht="12.75">
      <c r="A6" s="266" t="s">
        <v>3</v>
      </c>
      <c r="B6" s="392" t="s">
        <v>617</v>
      </c>
      <c r="C6" s="392"/>
      <c r="D6" s="392"/>
      <c r="E6" s="392"/>
      <c r="F6" s="392"/>
      <c r="G6" s="392"/>
      <c r="H6" s="270">
        <f>SUM(H7:H16)</f>
        <v>3412</v>
      </c>
      <c r="I6" s="270">
        <f>SUM(I7:I16)</f>
        <v>5831</v>
      </c>
      <c r="J6" s="270">
        <f>SUM(J7:J16)</f>
        <v>500</v>
      </c>
      <c r="K6" s="270">
        <f>SUM(K7:K16)</f>
        <v>0</v>
      </c>
      <c r="L6" s="270">
        <f>SUM(L7:L16)</f>
        <v>0</v>
      </c>
      <c r="M6" s="270">
        <f>SUM(M7)</f>
        <v>0</v>
      </c>
      <c r="N6" s="270">
        <f>SUM(N7)</f>
        <v>2660</v>
      </c>
    </row>
    <row r="7" spans="1:14" ht="12.75">
      <c r="A7" s="266" t="s">
        <v>4</v>
      </c>
      <c r="B7" s="397" t="s">
        <v>618</v>
      </c>
      <c r="C7" s="397"/>
      <c r="D7" s="397"/>
      <c r="E7" s="397"/>
      <c r="F7" s="397"/>
      <c r="G7" s="397"/>
      <c r="H7" s="269"/>
      <c r="I7" s="269">
        <v>127</v>
      </c>
      <c r="J7" s="269"/>
      <c r="K7" s="269"/>
      <c r="L7" s="269"/>
      <c r="M7" s="269"/>
      <c r="N7" s="269">
        <v>2660</v>
      </c>
    </row>
    <row r="8" spans="1:14" ht="12.75">
      <c r="A8" s="266" t="s">
        <v>5</v>
      </c>
      <c r="B8" s="392" t="s">
        <v>438</v>
      </c>
      <c r="C8" s="392"/>
      <c r="D8" s="392"/>
      <c r="E8" s="392"/>
      <c r="F8" s="392"/>
      <c r="G8" s="392"/>
      <c r="H8" s="270">
        <f aca="true" t="shared" si="0" ref="H8:M8">SUM(H9:H12)</f>
        <v>1413</v>
      </c>
      <c r="I8" s="270">
        <f t="shared" si="0"/>
        <v>2377</v>
      </c>
      <c r="J8" s="270">
        <f t="shared" si="0"/>
        <v>250</v>
      </c>
      <c r="K8" s="270">
        <f t="shared" si="0"/>
        <v>0</v>
      </c>
      <c r="L8" s="270">
        <f t="shared" si="0"/>
        <v>0</v>
      </c>
      <c r="M8" s="270">
        <f t="shared" si="0"/>
        <v>4040</v>
      </c>
      <c r="N8" s="270">
        <f>SUM(N9:N12)</f>
        <v>2872</v>
      </c>
    </row>
    <row r="9" spans="1:14" ht="12.75">
      <c r="A9" s="266" t="s">
        <v>6</v>
      </c>
      <c r="B9" s="397" t="s">
        <v>359</v>
      </c>
      <c r="C9" s="397"/>
      <c r="D9" s="397"/>
      <c r="E9" s="397"/>
      <c r="F9" s="397"/>
      <c r="G9" s="397"/>
      <c r="H9" s="269"/>
      <c r="I9" s="269">
        <v>127</v>
      </c>
      <c r="J9" s="269"/>
      <c r="K9" s="269"/>
      <c r="L9" s="269"/>
      <c r="M9" s="269">
        <f>SUM(H9:L9)</f>
        <v>127</v>
      </c>
      <c r="N9" s="269">
        <v>127</v>
      </c>
    </row>
    <row r="10" spans="1:14" ht="12.75" customHeight="1">
      <c r="A10" s="266" t="s">
        <v>7</v>
      </c>
      <c r="B10" s="397" t="s">
        <v>437</v>
      </c>
      <c r="C10" s="397"/>
      <c r="D10" s="397"/>
      <c r="E10" s="397"/>
      <c r="F10" s="397"/>
      <c r="G10" s="397"/>
      <c r="H10" s="269">
        <v>1300</v>
      </c>
      <c r="I10" s="269"/>
      <c r="J10" s="269"/>
      <c r="K10" s="269"/>
      <c r="L10" s="269"/>
      <c r="M10" s="269">
        <f>SUM(H10:L10)</f>
        <v>1300</v>
      </c>
      <c r="N10" s="269">
        <v>1300</v>
      </c>
    </row>
    <row r="11" spans="1:14" ht="12.75" customHeight="1">
      <c r="A11" s="266" t="s">
        <v>8</v>
      </c>
      <c r="B11" s="401" t="s">
        <v>435</v>
      </c>
      <c r="C11" s="401"/>
      <c r="D11" s="401"/>
      <c r="E11" s="401"/>
      <c r="F11" s="401"/>
      <c r="G11" s="401"/>
      <c r="H11" s="269">
        <v>113</v>
      </c>
      <c r="I11" s="269"/>
      <c r="J11" s="269"/>
      <c r="K11" s="269"/>
      <c r="L11" s="269"/>
      <c r="M11" s="269">
        <f>SUM(H11:L11)</f>
        <v>113</v>
      </c>
      <c r="N11" s="269">
        <v>113</v>
      </c>
    </row>
    <row r="12" spans="1:14" ht="12.75" customHeight="1">
      <c r="A12" s="266" t="s">
        <v>9</v>
      </c>
      <c r="B12" s="431" t="s">
        <v>318</v>
      </c>
      <c r="C12" s="435"/>
      <c r="D12" s="435"/>
      <c r="E12" s="435"/>
      <c r="F12" s="435"/>
      <c r="G12" s="436"/>
      <c r="H12" s="269"/>
      <c r="I12" s="269">
        <v>2250</v>
      </c>
      <c r="J12" s="269">
        <v>250</v>
      </c>
      <c r="K12" s="269"/>
      <c r="L12" s="269"/>
      <c r="M12" s="269">
        <f>SUM(H12:L12)</f>
        <v>2500</v>
      </c>
      <c r="N12" s="269">
        <v>1332</v>
      </c>
    </row>
    <row r="13" spans="1:14" ht="12.75">
      <c r="A13" s="266" t="s">
        <v>10</v>
      </c>
      <c r="B13" s="392" t="s">
        <v>430</v>
      </c>
      <c r="C13" s="392"/>
      <c r="D13" s="392"/>
      <c r="E13" s="392"/>
      <c r="F13" s="392"/>
      <c r="G13" s="392"/>
      <c r="H13" s="270">
        <f aca="true" t="shared" si="1" ref="H13:M13">SUM(H14:H15)</f>
        <v>268</v>
      </c>
      <c r="I13" s="270">
        <f t="shared" si="1"/>
        <v>0</v>
      </c>
      <c r="J13" s="270">
        <f t="shared" si="1"/>
        <v>0</v>
      </c>
      <c r="K13" s="270">
        <f t="shared" si="1"/>
        <v>0</v>
      </c>
      <c r="L13" s="270">
        <f t="shared" si="1"/>
        <v>0</v>
      </c>
      <c r="M13" s="270">
        <f t="shared" si="1"/>
        <v>268</v>
      </c>
      <c r="N13" s="270">
        <f>SUM(N14:N15)</f>
        <v>7768</v>
      </c>
    </row>
    <row r="14" spans="1:14" ht="12.75">
      <c r="A14" s="266" t="s">
        <v>11</v>
      </c>
      <c r="B14" s="397" t="s">
        <v>429</v>
      </c>
      <c r="C14" s="397"/>
      <c r="D14" s="397"/>
      <c r="E14" s="397"/>
      <c r="F14" s="397"/>
      <c r="G14" s="397"/>
      <c r="H14" s="269">
        <v>225</v>
      </c>
      <c r="I14" s="269"/>
      <c r="J14" s="269"/>
      <c r="K14" s="269"/>
      <c r="L14" s="269"/>
      <c r="M14" s="269">
        <f>SUM(H14:L14)</f>
        <v>225</v>
      </c>
      <c r="N14" s="269">
        <v>225</v>
      </c>
    </row>
    <row r="15" spans="1:14" ht="12.75">
      <c r="A15" s="266" t="s">
        <v>12</v>
      </c>
      <c r="B15" s="397" t="s">
        <v>319</v>
      </c>
      <c r="C15" s="397"/>
      <c r="D15" s="397"/>
      <c r="E15" s="397"/>
      <c r="F15" s="397"/>
      <c r="G15" s="397"/>
      <c r="H15" s="269">
        <v>43</v>
      </c>
      <c r="I15" s="269"/>
      <c r="J15" s="269"/>
      <c r="K15" s="269"/>
      <c r="L15" s="269"/>
      <c r="M15" s="269">
        <f>SUM(H15:L15)</f>
        <v>43</v>
      </c>
      <c r="N15" s="269">
        <v>7543</v>
      </c>
    </row>
    <row r="16" spans="1:14" ht="12.75">
      <c r="A16" s="266" t="s">
        <v>13</v>
      </c>
      <c r="B16" s="392" t="s">
        <v>591</v>
      </c>
      <c r="C16" s="392"/>
      <c r="D16" s="392"/>
      <c r="E16" s="392"/>
      <c r="F16" s="392"/>
      <c r="G16" s="392"/>
      <c r="H16" s="271">
        <f>SUM(H17)</f>
        <v>50</v>
      </c>
      <c r="I16" s="271">
        <f>SUM(I17:I17)</f>
        <v>950</v>
      </c>
      <c r="J16" s="271">
        <f>SUM(J17:J17)</f>
        <v>0</v>
      </c>
      <c r="K16" s="271"/>
      <c r="L16" s="271"/>
      <c r="M16" s="271">
        <f>SUM(M17:M17)</f>
        <v>0</v>
      </c>
      <c r="N16" s="271">
        <f>SUM(N17:N18)</f>
        <v>247</v>
      </c>
    </row>
    <row r="17" spans="1:14" ht="12.75">
      <c r="A17" s="266" t="s">
        <v>14</v>
      </c>
      <c r="B17" s="397" t="s">
        <v>601</v>
      </c>
      <c r="C17" s="397"/>
      <c r="D17" s="397"/>
      <c r="E17" s="397"/>
      <c r="F17" s="397"/>
      <c r="G17" s="397"/>
      <c r="H17" s="269">
        <v>50</v>
      </c>
      <c r="I17" s="269">
        <v>950</v>
      </c>
      <c r="J17" s="269"/>
      <c r="K17" s="269"/>
      <c r="L17" s="269"/>
      <c r="M17" s="269"/>
      <c r="N17" s="269">
        <v>157</v>
      </c>
    </row>
    <row r="18" spans="1:14" ht="12.75">
      <c r="A18" s="266" t="s">
        <v>15</v>
      </c>
      <c r="B18" s="389" t="s">
        <v>619</v>
      </c>
      <c r="C18" s="390"/>
      <c r="D18" s="390"/>
      <c r="E18" s="390"/>
      <c r="F18" s="390"/>
      <c r="G18" s="391"/>
      <c r="H18" s="289"/>
      <c r="I18" s="289"/>
      <c r="J18" s="289"/>
      <c r="K18" s="289"/>
      <c r="L18" s="289"/>
      <c r="M18" s="289"/>
      <c r="N18" s="289">
        <v>90</v>
      </c>
    </row>
    <row r="19" spans="1:14" s="272" customFormat="1" ht="12.75">
      <c r="A19" s="266" t="s">
        <v>16</v>
      </c>
      <c r="B19" s="392" t="s">
        <v>428</v>
      </c>
      <c r="C19" s="392"/>
      <c r="D19" s="392"/>
      <c r="E19" s="392"/>
      <c r="F19" s="392"/>
      <c r="G19" s="392"/>
      <c r="H19" s="271" t="e">
        <f>SUM(#REF!)</f>
        <v>#REF!</v>
      </c>
      <c r="I19" s="271" t="e">
        <f>SUM(#REF!)</f>
        <v>#REF!</v>
      </c>
      <c r="J19" s="271" t="e">
        <f>SUM(#REF!)</f>
        <v>#REF!</v>
      </c>
      <c r="K19" s="271" t="e">
        <f>SUM(#REF!)</f>
        <v>#REF!</v>
      </c>
      <c r="L19" s="271" t="e">
        <f>SUM(#REF!)</f>
        <v>#REF!</v>
      </c>
      <c r="M19" s="271">
        <f>SUM(M20:M20)</f>
        <v>1200</v>
      </c>
      <c r="N19" s="271">
        <f>SUM(N20:N22)</f>
        <v>1378</v>
      </c>
    </row>
    <row r="20" spans="1:14" s="272" customFormat="1" ht="12.75">
      <c r="A20" s="266" t="s">
        <v>17</v>
      </c>
      <c r="B20" s="389" t="s">
        <v>360</v>
      </c>
      <c r="C20" s="390"/>
      <c r="D20" s="390"/>
      <c r="E20" s="390"/>
      <c r="F20" s="390"/>
      <c r="G20" s="391"/>
      <c r="H20" s="289"/>
      <c r="I20" s="289"/>
      <c r="J20" s="289"/>
      <c r="K20" s="289"/>
      <c r="L20" s="289"/>
      <c r="M20" s="289">
        <v>1200</v>
      </c>
      <c r="N20" s="289">
        <v>561</v>
      </c>
    </row>
    <row r="21" spans="1:14" ht="12.75">
      <c r="A21" s="266" t="s">
        <v>18</v>
      </c>
      <c r="B21" s="398" t="s">
        <v>538</v>
      </c>
      <c r="C21" s="399"/>
      <c r="D21" s="399"/>
      <c r="E21" s="399"/>
      <c r="F21" s="399"/>
      <c r="G21" s="400"/>
      <c r="H21" s="269"/>
      <c r="I21" s="269"/>
      <c r="J21" s="269"/>
      <c r="K21" s="269"/>
      <c r="L21" s="269"/>
      <c r="M21" s="269">
        <v>0</v>
      </c>
      <c r="N21" s="269">
        <v>200</v>
      </c>
    </row>
    <row r="22" spans="1:14" ht="12.75">
      <c r="A22" s="266" t="s">
        <v>19</v>
      </c>
      <c r="B22" s="398" t="s">
        <v>605</v>
      </c>
      <c r="C22" s="399"/>
      <c r="D22" s="399"/>
      <c r="E22" s="399"/>
      <c r="F22" s="399"/>
      <c r="G22" s="400"/>
      <c r="H22" s="269"/>
      <c r="I22" s="269"/>
      <c r="J22" s="269"/>
      <c r="K22" s="269"/>
      <c r="L22" s="269"/>
      <c r="M22" s="269"/>
      <c r="N22" s="269">
        <v>617</v>
      </c>
    </row>
    <row r="23" spans="1:14" ht="12.75">
      <c r="A23" s="266" t="s">
        <v>20</v>
      </c>
      <c r="B23" s="392" t="s">
        <v>425</v>
      </c>
      <c r="C23" s="392"/>
      <c r="D23" s="392"/>
      <c r="E23" s="392"/>
      <c r="F23" s="392"/>
      <c r="G23" s="392"/>
      <c r="H23" s="271">
        <f>SUM(H24)</f>
        <v>50</v>
      </c>
      <c r="I23" s="271">
        <f>SUM(I24:I24)</f>
        <v>950</v>
      </c>
      <c r="J23" s="271">
        <f>SUM(J24:J24)</f>
        <v>0</v>
      </c>
      <c r="K23" s="271"/>
      <c r="L23" s="271"/>
      <c r="M23" s="271">
        <f>SUM(M24:M24)</f>
        <v>1000</v>
      </c>
      <c r="N23" s="271">
        <f>SUM(N24:N24)</f>
        <v>555</v>
      </c>
    </row>
    <row r="24" spans="1:14" ht="12.75">
      <c r="A24" s="266" t="s">
        <v>21</v>
      </c>
      <c r="B24" s="397" t="s">
        <v>320</v>
      </c>
      <c r="C24" s="397"/>
      <c r="D24" s="397"/>
      <c r="E24" s="397"/>
      <c r="F24" s="397"/>
      <c r="G24" s="397"/>
      <c r="H24" s="269">
        <v>50</v>
      </c>
      <c r="I24" s="269">
        <v>950</v>
      </c>
      <c r="J24" s="269"/>
      <c r="K24" s="269"/>
      <c r="L24" s="269"/>
      <c r="M24" s="269">
        <f>SUM(H24:L24)</f>
        <v>1000</v>
      </c>
      <c r="N24" s="269">
        <v>555</v>
      </c>
    </row>
    <row r="25" spans="1:14" ht="12.75">
      <c r="A25" s="266" t="s">
        <v>22</v>
      </c>
      <c r="B25" s="392" t="s">
        <v>424</v>
      </c>
      <c r="C25" s="392"/>
      <c r="D25" s="392"/>
      <c r="E25" s="392"/>
      <c r="F25" s="392"/>
      <c r="G25" s="392"/>
      <c r="H25" s="270">
        <f aca="true" t="shared" si="2" ref="H25:M25">SUM(H26:H28)</f>
        <v>2688</v>
      </c>
      <c r="I25" s="270">
        <f t="shared" si="2"/>
        <v>1695</v>
      </c>
      <c r="J25" s="270">
        <f t="shared" si="2"/>
        <v>1305</v>
      </c>
      <c r="K25" s="270">
        <f t="shared" si="2"/>
        <v>0</v>
      </c>
      <c r="L25" s="270">
        <f t="shared" si="2"/>
        <v>0</v>
      </c>
      <c r="M25" s="270">
        <f t="shared" si="2"/>
        <v>5688</v>
      </c>
      <c r="N25" s="270">
        <f>SUM(N26:N31)</f>
        <v>18154</v>
      </c>
    </row>
    <row r="26" spans="1:14" ht="12.75">
      <c r="A26" s="266" t="s">
        <v>23</v>
      </c>
      <c r="B26" s="393" t="s">
        <v>321</v>
      </c>
      <c r="C26" s="393"/>
      <c r="D26" s="393"/>
      <c r="E26" s="393"/>
      <c r="F26" s="393"/>
      <c r="G26" s="393"/>
      <c r="H26" s="289">
        <v>260</v>
      </c>
      <c r="I26" s="289">
        <v>1695</v>
      </c>
      <c r="J26" s="289">
        <v>1305</v>
      </c>
      <c r="K26" s="289"/>
      <c r="L26" s="289"/>
      <c r="M26" s="289">
        <f>SUM(H26:L26)</f>
        <v>3260</v>
      </c>
      <c r="N26" s="289">
        <v>4795</v>
      </c>
    </row>
    <row r="27" spans="1:14" ht="12.75">
      <c r="A27" s="266" t="s">
        <v>24</v>
      </c>
      <c r="B27" s="397" t="s">
        <v>422</v>
      </c>
      <c r="C27" s="397"/>
      <c r="D27" s="397"/>
      <c r="E27" s="397"/>
      <c r="F27" s="397"/>
      <c r="G27" s="397"/>
      <c r="H27" s="269">
        <v>320</v>
      </c>
      <c r="I27" s="269"/>
      <c r="J27" s="269"/>
      <c r="K27" s="269"/>
      <c r="L27" s="269"/>
      <c r="M27" s="269">
        <f>SUM(H27:L27)</f>
        <v>320</v>
      </c>
      <c r="N27" s="269">
        <v>320</v>
      </c>
    </row>
    <row r="28" spans="1:14" ht="12.75">
      <c r="A28" s="266" t="s">
        <v>25</v>
      </c>
      <c r="B28" s="397" t="s">
        <v>417</v>
      </c>
      <c r="C28" s="397"/>
      <c r="D28" s="397"/>
      <c r="E28" s="397"/>
      <c r="F28" s="397"/>
      <c r="G28" s="397"/>
      <c r="H28" s="269">
        <v>2108</v>
      </c>
      <c r="I28" s="269"/>
      <c r="J28" s="269"/>
      <c r="K28" s="269"/>
      <c r="L28" s="269"/>
      <c r="M28" s="269">
        <f>SUM(H28:L28)</f>
        <v>2108</v>
      </c>
      <c r="N28" s="269">
        <v>2108</v>
      </c>
    </row>
    <row r="29" spans="1:14" ht="12.75">
      <c r="A29" s="266" t="s">
        <v>26</v>
      </c>
      <c r="B29" s="398" t="s">
        <v>539</v>
      </c>
      <c r="C29" s="399"/>
      <c r="D29" s="399"/>
      <c r="E29" s="399"/>
      <c r="F29" s="399"/>
      <c r="G29" s="400"/>
      <c r="H29" s="269"/>
      <c r="I29" s="269"/>
      <c r="J29" s="269"/>
      <c r="K29" s="269"/>
      <c r="L29" s="269"/>
      <c r="M29" s="269">
        <v>0</v>
      </c>
      <c r="N29" s="269">
        <v>9303</v>
      </c>
    </row>
    <row r="30" spans="1:14" ht="12.75">
      <c r="A30" s="266" t="s">
        <v>27</v>
      </c>
      <c r="B30" s="398" t="s">
        <v>607</v>
      </c>
      <c r="C30" s="399"/>
      <c r="D30" s="399"/>
      <c r="E30" s="399"/>
      <c r="F30" s="399"/>
      <c r="G30" s="400"/>
      <c r="H30" s="269"/>
      <c r="I30" s="269"/>
      <c r="J30" s="269"/>
      <c r="K30" s="269"/>
      <c r="L30" s="269"/>
      <c r="M30" s="269"/>
      <c r="N30" s="269">
        <v>939</v>
      </c>
    </row>
    <row r="31" spans="1:14" ht="12.75">
      <c r="A31" s="266" t="s">
        <v>28</v>
      </c>
      <c r="B31" s="398" t="s">
        <v>423</v>
      </c>
      <c r="C31" s="399"/>
      <c r="D31" s="399"/>
      <c r="E31" s="399"/>
      <c r="F31" s="399"/>
      <c r="G31" s="400"/>
      <c r="H31" s="269"/>
      <c r="I31" s="269"/>
      <c r="J31" s="269"/>
      <c r="K31" s="269"/>
      <c r="L31" s="269"/>
      <c r="M31" s="269"/>
      <c r="N31" s="269">
        <v>689</v>
      </c>
    </row>
    <row r="32" spans="1:14" ht="12.75">
      <c r="A32" s="266" t="s">
        <v>29</v>
      </c>
      <c r="B32" s="392" t="s">
        <v>390</v>
      </c>
      <c r="C32" s="392"/>
      <c r="D32" s="392"/>
      <c r="E32" s="392"/>
      <c r="F32" s="392"/>
      <c r="G32" s="392"/>
      <c r="H32" s="271">
        <f>SUM(H33)</f>
        <v>0</v>
      </c>
      <c r="I32" s="271">
        <f>SUM(I33:I33)</f>
        <v>0</v>
      </c>
      <c r="J32" s="271">
        <f>SUM(J33)</f>
        <v>4000</v>
      </c>
      <c r="K32" s="271"/>
      <c r="L32" s="271"/>
      <c r="M32" s="271">
        <f>SUM(M33)</f>
        <v>175</v>
      </c>
      <c r="N32" s="271">
        <f>SUM(N33:N37)</f>
        <v>13166</v>
      </c>
    </row>
    <row r="33" spans="1:14" ht="12.75">
      <c r="A33" s="266" t="s">
        <v>30</v>
      </c>
      <c r="B33" s="393" t="s">
        <v>322</v>
      </c>
      <c r="C33" s="393"/>
      <c r="D33" s="393"/>
      <c r="E33" s="393"/>
      <c r="F33" s="393"/>
      <c r="G33" s="393"/>
      <c r="H33" s="289"/>
      <c r="I33" s="289"/>
      <c r="J33" s="289">
        <v>4000</v>
      </c>
      <c r="K33" s="289"/>
      <c r="L33" s="289"/>
      <c r="M33" s="289">
        <v>175</v>
      </c>
      <c r="N33" s="289">
        <v>175</v>
      </c>
    </row>
    <row r="34" spans="1:14" ht="12.75">
      <c r="A34" s="266" t="s">
        <v>31</v>
      </c>
      <c r="B34" s="389" t="s">
        <v>594</v>
      </c>
      <c r="C34" s="390"/>
      <c r="D34" s="390"/>
      <c r="E34" s="390"/>
      <c r="F34" s="390"/>
      <c r="G34" s="391"/>
      <c r="H34" s="289"/>
      <c r="I34" s="289"/>
      <c r="J34" s="289"/>
      <c r="K34" s="289"/>
      <c r="L34" s="289"/>
      <c r="M34" s="289"/>
      <c r="N34" s="289">
        <v>179</v>
      </c>
    </row>
    <row r="35" spans="1:14" ht="12.75">
      <c r="A35" s="266" t="s">
        <v>111</v>
      </c>
      <c r="B35" s="389" t="s">
        <v>620</v>
      </c>
      <c r="C35" s="390"/>
      <c r="D35" s="390"/>
      <c r="E35" s="390"/>
      <c r="F35" s="390"/>
      <c r="G35" s="391"/>
      <c r="H35" s="289"/>
      <c r="I35" s="289"/>
      <c r="J35" s="289"/>
      <c r="K35" s="289"/>
      <c r="L35" s="289"/>
      <c r="M35" s="289"/>
      <c r="N35" s="289">
        <v>200</v>
      </c>
    </row>
    <row r="36" spans="1:14" ht="12.75">
      <c r="A36" s="266" t="s">
        <v>112</v>
      </c>
      <c r="B36" s="389" t="s">
        <v>635</v>
      </c>
      <c r="C36" s="390"/>
      <c r="D36" s="390"/>
      <c r="E36" s="390"/>
      <c r="F36" s="390"/>
      <c r="G36" s="391"/>
      <c r="H36" s="289"/>
      <c r="I36" s="289"/>
      <c r="J36" s="289"/>
      <c r="K36" s="289"/>
      <c r="L36" s="289"/>
      <c r="M36" s="289"/>
      <c r="N36" s="289">
        <v>6477</v>
      </c>
    </row>
    <row r="37" spans="1:14" ht="12.75">
      <c r="A37" s="266" t="s">
        <v>113</v>
      </c>
      <c r="B37" s="389" t="s">
        <v>636</v>
      </c>
      <c r="C37" s="390"/>
      <c r="D37" s="390"/>
      <c r="E37" s="390"/>
      <c r="F37" s="390"/>
      <c r="G37" s="391"/>
      <c r="H37" s="289"/>
      <c r="I37" s="289"/>
      <c r="J37" s="289"/>
      <c r="K37" s="289"/>
      <c r="L37" s="289"/>
      <c r="M37" s="289"/>
      <c r="N37" s="289">
        <v>6135</v>
      </c>
    </row>
    <row r="38" spans="1:14" ht="12.75">
      <c r="A38" s="266" t="s">
        <v>114</v>
      </c>
      <c r="B38" s="392" t="s">
        <v>517</v>
      </c>
      <c r="C38" s="392"/>
      <c r="D38" s="392"/>
      <c r="E38" s="392"/>
      <c r="F38" s="392"/>
      <c r="G38" s="392"/>
      <c r="H38" s="271">
        <f>SUM(H39)</f>
        <v>0</v>
      </c>
      <c r="I38" s="271">
        <f>SUM(I39:I39)</f>
        <v>0</v>
      </c>
      <c r="J38" s="271">
        <f>SUM(J39)</f>
        <v>4000</v>
      </c>
      <c r="K38" s="271"/>
      <c r="L38" s="271"/>
      <c r="M38" s="271">
        <f>SUM(M39)</f>
        <v>0</v>
      </c>
      <c r="N38" s="271">
        <f>SUM(N39)</f>
        <v>0</v>
      </c>
    </row>
    <row r="39" spans="1:14" ht="12.75">
      <c r="A39" s="266" t="s">
        <v>421</v>
      </c>
      <c r="B39" s="393" t="s">
        <v>516</v>
      </c>
      <c r="C39" s="393"/>
      <c r="D39" s="393"/>
      <c r="E39" s="393"/>
      <c r="F39" s="393"/>
      <c r="G39" s="393"/>
      <c r="H39" s="289"/>
      <c r="I39" s="289"/>
      <c r="J39" s="289">
        <v>4000</v>
      </c>
      <c r="K39" s="289"/>
      <c r="L39" s="289"/>
      <c r="M39" s="289"/>
      <c r="N39" s="289">
        <v>0</v>
      </c>
    </row>
    <row r="40" spans="1:14" ht="12.75">
      <c r="A40" s="266" t="s">
        <v>419</v>
      </c>
      <c r="B40" s="392" t="s">
        <v>344</v>
      </c>
      <c r="C40" s="392"/>
      <c r="D40" s="392"/>
      <c r="E40" s="392"/>
      <c r="F40" s="392"/>
      <c r="G40" s="392"/>
      <c r="H40" s="271">
        <f>SUM(H42)</f>
        <v>0</v>
      </c>
      <c r="I40" s="271">
        <f>SUM(I42:I42)</f>
        <v>0</v>
      </c>
      <c r="J40" s="271">
        <f>SUM(J42)</f>
        <v>4000</v>
      </c>
      <c r="K40" s="271"/>
      <c r="L40" s="271"/>
      <c r="M40" s="271">
        <f>SUM(M42)</f>
        <v>0</v>
      </c>
      <c r="N40" s="271">
        <f>SUM(N41:N44)</f>
        <v>942</v>
      </c>
    </row>
    <row r="41" spans="1:14" ht="12.75">
      <c r="A41" s="266" t="s">
        <v>418</v>
      </c>
      <c r="B41" s="393" t="s">
        <v>540</v>
      </c>
      <c r="C41" s="393"/>
      <c r="D41" s="393"/>
      <c r="E41" s="393"/>
      <c r="F41" s="393"/>
      <c r="G41" s="393"/>
      <c r="H41" s="289"/>
      <c r="I41" s="289"/>
      <c r="J41" s="289">
        <v>4000</v>
      </c>
      <c r="K41" s="289"/>
      <c r="L41" s="289"/>
      <c r="M41" s="289">
        <v>0</v>
      </c>
      <c r="N41" s="289">
        <v>400</v>
      </c>
    </row>
    <row r="42" spans="1:14" ht="12.75">
      <c r="A42" s="266" t="s">
        <v>416</v>
      </c>
      <c r="B42" s="393" t="s">
        <v>541</v>
      </c>
      <c r="C42" s="393"/>
      <c r="D42" s="393"/>
      <c r="E42" s="393"/>
      <c r="F42" s="393"/>
      <c r="G42" s="393"/>
      <c r="H42" s="289"/>
      <c r="I42" s="289"/>
      <c r="J42" s="289">
        <v>4000</v>
      </c>
      <c r="K42" s="289"/>
      <c r="L42" s="289"/>
      <c r="M42" s="289">
        <v>0</v>
      </c>
      <c r="N42" s="289">
        <v>310</v>
      </c>
    </row>
    <row r="43" spans="1:14" ht="12.75">
      <c r="A43" s="266" t="s">
        <v>406</v>
      </c>
      <c r="B43" s="389" t="s">
        <v>595</v>
      </c>
      <c r="C43" s="390"/>
      <c r="D43" s="390"/>
      <c r="E43" s="390"/>
      <c r="F43" s="390"/>
      <c r="G43" s="391"/>
      <c r="H43" s="289"/>
      <c r="I43" s="289"/>
      <c r="J43" s="289"/>
      <c r="K43" s="289"/>
      <c r="L43" s="289"/>
      <c r="M43" s="289"/>
      <c r="N43" s="289">
        <v>0</v>
      </c>
    </row>
    <row r="44" spans="1:14" ht="12.75">
      <c r="A44" s="266" t="s">
        <v>439</v>
      </c>
      <c r="B44" s="389" t="s">
        <v>608</v>
      </c>
      <c r="C44" s="390"/>
      <c r="D44" s="390"/>
      <c r="E44" s="390"/>
      <c r="F44" s="390"/>
      <c r="G44" s="391"/>
      <c r="H44" s="289"/>
      <c r="I44" s="289"/>
      <c r="J44" s="289"/>
      <c r="K44" s="289"/>
      <c r="L44" s="289"/>
      <c r="M44" s="289"/>
      <c r="N44" s="289">
        <v>232</v>
      </c>
    </row>
    <row r="45" spans="1:14" ht="12.75">
      <c r="A45" s="266" t="s">
        <v>404</v>
      </c>
      <c r="B45" s="392" t="s">
        <v>445</v>
      </c>
      <c r="C45" s="392"/>
      <c r="D45" s="392"/>
      <c r="E45" s="392"/>
      <c r="F45" s="392"/>
      <c r="G45" s="392"/>
      <c r="H45" s="271">
        <f>SUM(H46)</f>
        <v>0</v>
      </c>
      <c r="I45" s="271">
        <f>SUM(I46:I46)</f>
        <v>0</v>
      </c>
      <c r="J45" s="271">
        <f>SUM(J46)</f>
        <v>4000</v>
      </c>
      <c r="K45" s="271"/>
      <c r="L45" s="271"/>
      <c r="M45" s="271">
        <f>SUM(M46)</f>
        <v>0</v>
      </c>
      <c r="N45" s="271">
        <f>SUM(N46)</f>
        <v>0</v>
      </c>
    </row>
    <row r="46" spans="1:14" ht="12.75">
      <c r="A46" s="266" t="s">
        <v>403</v>
      </c>
      <c r="B46" s="393" t="s">
        <v>602</v>
      </c>
      <c r="C46" s="393"/>
      <c r="D46" s="393"/>
      <c r="E46" s="393"/>
      <c r="F46" s="393"/>
      <c r="G46" s="393"/>
      <c r="H46" s="289"/>
      <c r="I46" s="289"/>
      <c r="J46" s="289">
        <v>4000</v>
      </c>
      <c r="K46" s="289"/>
      <c r="L46" s="289"/>
      <c r="M46" s="289"/>
      <c r="N46" s="289">
        <v>0</v>
      </c>
    </row>
    <row r="47" spans="1:14" ht="12.75">
      <c r="A47" s="266" t="s">
        <v>402</v>
      </c>
      <c r="B47" s="392" t="s">
        <v>348</v>
      </c>
      <c r="C47" s="392"/>
      <c r="D47" s="392"/>
      <c r="E47" s="392"/>
      <c r="F47" s="392"/>
      <c r="G47" s="392"/>
      <c r="H47" s="271">
        <f>SUM(H48)</f>
        <v>0</v>
      </c>
      <c r="I47" s="271">
        <f>SUM(I48:I48)</f>
        <v>0</v>
      </c>
      <c r="J47" s="271">
        <f>SUM(J48)</f>
        <v>4000</v>
      </c>
      <c r="K47" s="271"/>
      <c r="L47" s="271"/>
      <c r="M47" s="271">
        <f>SUM(M48)</f>
        <v>0</v>
      </c>
      <c r="N47" s="271">
        <f>SUM(N48)</f>
        <v>350</v>
      </c>
    </row>
    <row r="48" spans="1:14" ht="12.75">
      <c r="A48" s="266" t="s">
        <v>440</v>
      </c>
      <c r="B48" s="393" t="s">
        <v>597</v>
      </c>
      <c r="C48" s="393"/>
      <c r="D48" s="393"/>
      <c r="E48" s="393"/>
      <c r="F48" s="393"/>
      <c r="G48" s="393"/>
      <c r="H48" s="289"/>
      <c r="I48" s="289"/>
      <c r="J48" s="289">
        <v>4000</v>
      </c>
      <c r="K48" s="289"/>
      <c r="L48" s="289"/>
      <c r="M48" s="289"/>
      <c r="N48" s="289">
        <v>350</v>
      </c>
    </row>
    <row r="49" spans="1:14" ht="12.75">
      <c r="A49" s="266" t="s">
        <v>441</v>
      </c>
      <c r="B49" s="392" t="s">
        <v>345</v>
      </c>
      <c r="C49" s="392"/>
      <c r="D49" s="392"/>
      <c r="E49" s="392"/>
      <c r="F49" s="392"/>
      <c r="G49" s="392"/>
      <c r="H49" s="271" t="e">
        <f>SUM(H56)</f>
        <v>#REF!</v>
      </c>
      <c r="I49" s="271" t="e">
        <f>SUM(I56:I56)</f>
        <v>#REF!</v>
      </c>
      <c r="J49" s="271" t="e">
        <f>SUM(J56)</f>
        <v>#REF!</v>
      </c>
      <c r="K49" s="271"/>
      <c r="L49" s="271"/>
      <c r="M49" s="271">
        <f>SUM(M50)</f>
        <v>0</v>
      </c>
      <c r="N49" s="271">
        <f>SUM(N50:N51)</f>
        <v>568</v>
      </c>
    </row>
    <row r="50" spans="1:14" ht="12.75" customHeight="1">
      <c r="A50" s="266" t="s">
        <v>442</v>
      </c>
      <c r="B50" s="389" t="s">
        <v>608</v>
      </c>
      <c r="C50" s="390"/>
      <c r="D50" s="390"/>
      <c r="E50" s="390"/>
      <c r="F50" s="390"/>
      <c r="G50" s="391"/>
      <c r="H50" s="289"/>
      <c r="I50" s="289"/>
      <c r="J50" s="289">
        <v>4000</v>
      </c>
      <c r="K50" s="289"/>
      <c r="L50" s="289"/>
      <c r="M50" s="289">
        <v>0</v>
      </c>
      <c r="N50" s="289">
        <v>348</v>
      </c>
    </row>
    <row r="51" spans="1:14" ht="12.75" customHeight="1">
      <c r="A51" s="266" t="s">
        <v>401</v>
      </c>
      <c r="B51" s="389" t="s">
        <v>622</v>
      </c>
      <c r="C51" s="390"/>
      <c r="D51" s="390"/>
      <c r="E51" s="390"/>
      <c r="F51" s="390"/>
      <c r="G51" s="391"/>
      <c r="H51" s="289"/>
      <c r="I51" s="289"/>
      <c r="J51" s="289"/>
      <c r="K51" s="289"/>
      <c r="L51" s="289"/>
      <c r="M51" s="289"/>
      <c r="N51" s="289">
        <v>220</v>
      </c>
    </row>
    <row r="52" spans="1:14" ht="12.75">
      <c r="A52" s="266" t="s">
        <v>400</v>
      </c>
      <c r="B52" s="392" t="s">
        <v>343</v>
      </c>
      <c r="C52" s="392"/>
      <c r="D52" s="392"/>
      <c r="E52" s="392"/>
      <c r="F52" s="392"/>
      <c r="G52" s="392"/>
      <c r="H52" s="271" t="e">
        <f>SUM(H58)</f>
        <v>#REF!</v>
      </c>
      <c r="I52" s="271">
        <f>SUM(I58:I58)</f>
        <v>0</v>
      </c>
      <c r="J52" s="271">
        <f>SUM(J58)</f>
        <v>0</v>
      </c>
      <c r="K52" s="271"/>
      <c r="L52" s="271"/>
      <c r="M52" s="271">
        <f>SUM(M53)</f>
        <v>0</v>
      </c>
      <c r="N52" s="271">
        <f>SUM(N53)</f>
        <v>350</v>
      </c>
    </row>
    <row r="53" spans="1:14" ht="12.75" customHeight="1">
      <c r="A53" s="266" t="s">
        <v>443</v>
      </c>
      <c r="B53" s="389" t="s">
        <v>613</v>
      </c>
      <c r="C53" s="390"/>
      <c r="D53" s="390"/>
      <c r="E53" s="390"/>
      <c r="F53" s="390"/>
      <c r="G53" s="391"/>
      <c r="H53" s="289"/>
      <c r="I53" s="289"/>
      <c r="J53" s="289">
        <v>4000</v>
      </c>
      <c r="K53" s="289"/>
      <c r="L53" s="289"/>
      <c r="M53" s="289">
        <v>0</v>
      </c>
      <c r="N53" s="289">
        <v>350</v>
      </c>
    </row>
    <row r="54" spans="1:14" ht="12.75">
      <c r="A54" s="266" t="s">
        <v>398</v>
      </c>
      <c r="B54" s="392" t="s">
        <v>352</v>
      </c>
      <c r="C54" s="392"/>
      <c r="D54" s="392"/>
      <c r="E54" s="392"/>
      <c r="F54" s="392"/>
      <c r="G54" s="392"/>
      <c r="H54" s="271">
        <f>SUM(H60)</f>
        <v>0</v>
      </c>
      <c r="I54" s="271">
        <f>SUM(I60:I60)</f>
        <v>0</v>
      </c>
      <c r="J54" s="271">
        <f>SUM(J60)</f>
        <v>0</v>
      </c>
      <c r="K54" s="271"/>
      <c r="L54" s="271"/>
      <c r="M54" s="271">
        <f>SUM(M55)</f>
        <v>0</v>
      </c>
      <c r="N54" s="271">
        <f>SUM(N55)</f>
        <v>190</v>
      </c>
    </row>
    <row r="55" spans="1:14" ht="12.75" customHeight="1">
      <c r="A55" s="266" t="s">
        <v>397</v>
      </c>
      <c r="B55" s="389" t="s">
        <v>623</v>
      </c>
      <c r="C55" s="390"/>
      <c r="D55" s="390"/>
      <c r="E55" s="390"/>
      <c r="F55" s="390"/>
      <c r="G55" s="391"/>
      <c r="H55" s="289"/>
      <c r="I55" s="289"/>
      <c r="J55" s="289">
        <v>4000</v>
      </c>
      <c r="K55" s="289"/>
      <c r="L55" s="289"/>
      <c r="M55" s="289">
        <v>0</v>
      </c>
      <c r="N55" s="289">
        <v>190</v>
      </c>
    </row>
    <row r="56" spans="1:14" ht="15.75">
      <c r="A56" s="266" t="s">
        <v>444</v>
      </c>
      <c r="B56" s="394" t="s">
        <v>37</v>
      </c>
      <c r="C56" s="395"/>
      <c r="D56" s="395"/>
      <c r="E56" s="395"/>
      <c r="F56" s="395"/>
      <c r="G56" s="396"/>
      <c r="H56" s="268" t="e">
        <f>SUM(H8,H13,#REF!,H19,H23,H25,#REF!,H32)</f>
        <v>#REF!</v>
      </c>
      <c r="I56" s="268" t="e">
        <f>SUM(I8,I13,#REF!,I19,I23,I25,#REF!,I32)</f>
        <v>#REF!</v>
      </c>
      <c r="J56" s="268" t="e">
        <f>SUM(J8,J13,#REF!,J19,J23,J25,#REF!,J32)</f>
        <v>#REF!</v>
      </c>
      <c r="K56" s="268" t="e">
        <f>SUM(K8,K13,#REF!,K19,K23,K25,#REF!,K32)</f>
        <v>#REF!</v>
      </c>
      <c r="L56" s="268" t="e">
        <f>SUM(L8,L13,#REF!,L19,L23,L25,#REF!,L32)</f>
        <v>#REF!</v>
      </c>
      <c r="M56" s="268">
        <f>SUM(M8,M13,M19,M23,M25,M32)</f>
        <v>12371</v>
      </c>
      <c r="N56" s="268">
        <f>SUM(N6,N8,N13,N19,N23,N25,N32,N38,N40,N16,N45,N47,N49,N52,N54)</f>
        <v>49200</v>
      </c>
    </row>
    <row r="57" spans="1:14" ht="15.75" customHeight="1" hidden="1">
      <c r="A57" s="266" t="s">
        <v>421</v>
      </c>
      <c r="B57" s="267"/>
      <c r="C57" s="264"/>
      <c r="D57" s="264"/>
      <c r="E57" s="264"/>
      <c r="F57" s="264"/>
      <c r="G57" s="263"/>
      <c r="H57" s="419" t="e">
        <f>SUM(H56:K56)</f>
        <v>#REF!</v>
      </c>
      <c r="I57" s="420"/>
      <c r="J57" s="420"/>
      <c r="K57" s="421"/>
      <c r="L57" s="262" t="e">
        <f>SUM(L56:L56)</f>
        <v>#REF!</v>
      </c>
      <c r="M57" s="262">
        <f>SUM(M56:M56)</f>
        <v>12371</v>
      </c>
      <c r="N57" s="262">
        <f>SUM(N56:N56)</f>
        <v>49200</v>
      </c>
    </row>
    <row r="58" spans="1:14" ht="15.75" customHeight="1" hidden="1">
      <c r="A58" s="266" t="s">
        <v>419</v>
      </c>
      <c r="B58" s="265" t="s">
        <v>386</v>
      </c>
      <c r="C58" s="264"/>
      <c r="D58" s="264"/>
      <c r="E58" s="264"/>
      <c r="F58" s="264"/>
      <c r="G58" s="263"/>
      <c r="H58" s="419" t="e">
        <f>SUM(H57:L57)</f>
        <v>#REF!</v>
      </c>
      <c r="I58" s="420"/>
      <c r="J58" s="420"/>
      <c r="K58" s="420"/>
      <c r="L58" s="421"/>
      <c r="M58" s="290"/>
      <c r="N58" s="290"/>
    </row>
  </sheetData>
  <sheetProtection/>
  <mergeCells count="56">
    <mergeCell ref="B49:G49"/>
    <mergeCell ref="B50:G50"/>
    <mergeCell ref="A4:A5"/>
    <mergeCell ref="B4:G4"/>
    <mergeCell ref="B5:G5"/>
    <mergeCell ref="B8:G8"/>
    <mergeCell ref="B9:G9"/>
    <mergeCell ref="B10:G10"/>
    <mergeCell ref="B11:G11"/>
    <mergeCell ref="B23:G23"/>
    <mergeCell ref="B24:G24"/>
    <mergeCell ref="B22:G22"/>
    <mergeCell ref="B25:G25"/>
    <mergeCell ref="B12:G12"/>
    <mergeCell ref="B13:G13"/>
    <mergeCell ref="B14:G14"/>
    <mergeCell ref="B15:G15"/>
    <mergeCell ref="B16:G16"/>
    <mergeCell ref="B17:G17"/>
    <mergeCell ref="B26:G26"/>
    <mergeCell ref="B27:G27"/>
    <mergeCell ref="B28:G28"/>
    <mergeCell ref="B29:G29"/>
    <mergeCell ref="B32:G32"/>
    <mergeCell ref="B19:G19"/>
    <mergeCell ref="B30:G30"/>
    <mergeCell ref="B31:G31"/>
    <mergeCell ref="B20:G20"/>
    <mergeCell ref="B21:G21"/>
    <mergeCell ref="B34:G34"/>
    <mergeCell ref="B38:G38"/>
    <mergeCell ref="B39:G39"/>
    <mergeCell ref="B40:G40"/>
    <mergeCell ref="B41:G41"/>
    <mergeCell ref="B36:G36"/>
    <mergeCell ref="B37:G37"/>
    <mergeCell ref="B56:G56"/>
    <mergeCell ref="H57:K57"/>
    <mergeCell ref="H58:L58"/>
    <mergeCell ref="B42:G42"/>
    <mergeCell ref="B43:G43"/>
    <mergeCell ref="B45:G45"/>
    <mergeCell ref="B46:G46"/>
    <mergeCell ref="B47:G47"/>
    <mergeCell ref="B48:G48"/>
    <mergeCell ref="B44:G44"/>
    <mergeCell ref="B55:G55"/>
    <mergeCell ref="B6:G6"/>
    <mergeCell ref="B7:G7"/>
    <mergeCell ref="B18:G18"/>
    <mergeCell ref="B35:G35"/>
    <mergeCell ref="B51:G51"/>
    <mergeCell ref="B54:G54"/>
    <mergeCell ref="B52:G52"/>
    <mergeCell ref="B53:G53"/>
    <mergeCell ref="B33:G33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78" r:id="rId1"/>
  <headerFooter alignWithMargins="0">
    <oddHeader>&amp;C&amp;"Arial,Félkövér"&amp;12
Beruházási (felhalmozási) kiadások előirányzata beruházásonként
&amp;R&amp;"Arial,Normál"7. melléklet
a 1/2013. (II.4.) Önkormányzati rendelet</oddHead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Tóth Mónika</cp:lastModifiedBy>
  <cp:lastPrinted>2013-02-08T08:13:35Z</cp:lastPrinted>
  <dcterms:created xsi:type="dcterms:W3CDTF">1999-10-30T10:30:45Z</dcterms:created>
  <dcterms:modified xsi:type="dcterms:W3CDTF">2013-02-08T08:19:01Z</dcterms:modified>
  <cp:category/>
  <cp:version/>
  <cp:contentType/>
  <cp:contentStatus/>
</cp:coreProperties>
</file>