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tabRatio="909" activeTab="0"/>
  </bookViews>
  <sheets>
    <sheet name="Borító" sheetId="1" r:id="rId1"/>
    <sheet name="Tartalomjegyzék" sheetId="2" r:id="rId2"/>
    <sheet name="1. melléklet_III" sheetId="3" r:id="rId3"/>
    <sheet name="2. melléklet_III" sheetId="4" r:id="rId4"/>
    <sheet name="3. melléklet_III" sheetId="5" r:id="rId5"/>
    <sheet name="4. melléklet_III" sheetId="6" r:id="rId6"/>
    <sheet name="5. melléklet_III" sheetId="7" r:id="rId7"/>
    <sheet name="6. melléklet_III" sheetId="8" r:id="rId8"/>
    <sheet name="7. melléklet_III" sheetId="9" r:id="rId9"/>
    <sheet name="8. melléklet_III" sheetId="10" r:id="rId10"/>
    <sheet name="9. melléklet_III" sheetId="11" r:id="rId11"/>
    <sheet name="10. melléklet_III" sheetId="12" r:id="rId12"/>
    <sheet name="11. melléklet_III" sheetId="13" r:id="rId13"/>
    <sheet name="12. melléklet_III" sheetId="14" r:id="rId14"/>
  </sheets>
  <externalReferences>
    <externalReference r:id="rId17"/>
    <externalReference r:id="rId18"/>
  </externalReferences>
  <definedNames>
    <definedName name="enczi">'[2]rszakfössz'!$D$123</definedName>
    <definedName name="_xlnm.Print_Titles" localSheetId="11">'10. melléklet_III'!$1:$12</definedName>
    <definedName name="_xlnm.Print_Titles" localSheetId="12">'11. melléklet_III'!$2:$4</definedName>
    <definedName name="_xlnm.Print_Titles" localSheetId="13">'12. melléklet_III'!$1:$7</definedName>
    <definedName name="_xlnm.Print_Titles" localSheetId="10">'9. melléklet_III'!$3:$8</definedName>
    <definedName name="_xlnm.Print_Area" localSheetId="2">'1. melléklet_III'!$A$1:$L$104</definedName>
    <definedName name="_xlnm.Print_Area" localSheetId="11">'10. melléklet_III'!$A$1:$L$146</definedName>
    <definedName name="_xlnm.Print_Area" localSheetId="12">'11. melléklet_III'!$A$1:$AR$15</definedName>
    <definedName name="_xlnm.Print_Area" localSheetId="3">'2. melléklet_III'!$A$1:$DC$80</definedName>
    <definedName name="_xlnm.Print_Area" localSheetId="4">'3. melléklet_III'!$A$1:$AD$80</definedName>
    <definedName name="_xlnm.Print_Area" localSheetId="5">'4. melléklet_III'!$A$1:$S$80</definedName>
    <definedName name="_xlnm.Print_Area" localSheetId="6">'5. melléklet_III'!$A$1:$S$80</definedName>
    <definedName name="_xlnm.Print_Area" localSheetId="7">'6. melléklet_III'!$A$1:$M$80</definedName>
    <definedName name="_xlnm.Print_Area" localSheetId="8">'7. melléklet_III'!$A$1:$P$80</definedName>
    <definedName name="_xlnm.Print_Area" localSheetId="9">'8. melléklet_III'!$A$1:$AX$81</definedName>
    <definedName name="_xlnm.Print_Area" localSheetId="10">'9. melléklet_III'!$A$1:$D$28</definedName>
    <definedName name="_xlnm.Print_Area" localSheetId="0">'Borító'!$A$1:$L$32</definedName>
    <definedName name="_xlnm.Print_Area" localSheetId="1">'Tartalomjegyzék'!$A$1:$B$19</definedName>
    <definedName name="Z_D61A7A68_794A_487F_AE50_05CE890374C8_.wvu.PrintArea" localSheetId="12" hidden="1">'11. melléklet_III'!$B$2:$AP$15</definedName>
    <definedName name="Z_D61A7A68_794A_487F_AE50_05CE890374C8_.wvu.PrintTitles" localSheetId="12" hidden="1">'11. melléklet_III'!$B:$B,'11. melléklet_III'!$2:$4</definedName>
  </definedNames>
  <calcPr fullCalcOnLoad="1"/>
</workbook>
</file>

<file path=xl/sharedStrings.xml><?xml version="1.0" encoding="utf-8"?>
<sst xmlns="http://schemas.openxmlformats.org/spreadsheetml/2006/main" count="4853" uniqueCount="1156">
  <si>
    <t>adatok eFt-ban</t>
  </si>
  <si>
    <t>A</t>
  </si>
  <si>
    <t>B</t>
  </si>
  <si>
    <t>C</t>
  </si>
  <si>
    <t>D</t>
  </si>
  <si>
    <t>E</t>
  </si>
  <si>
    <t>F</t>
  </si>
  <si>
    <t>G</t>
  </si>
  <si>
    <t>H</t>
  </si>
  <si>
    <t>1.</t>
  </si>
  <si>
    <t>MÓR VÁROSI ÖNKORMÁNYZAT 2016 ÉVI KONSZOLIDÁLT KÖLTSÉGVETÉSE ELŐIRÁNYZAT-CSOPORTOK, KIEMELT ELŐIRÁNYZATOK SZERINTI BONTÁSBAN</t>
  </si>
  <si>
    <t>2.</t>
  </si>
  <si>
    <t>Megnevezés</t>
  </si>
  <si>
    <t>Mór Városi Önkormányzat kiemelt előirányzatai összesen</t>
  </si>
  <si>
    <t>Móri Polgármesteri Hivatal kiemelt előirányzatai összesen</t>
  </si>
  <si>
    <t>Intézmények kiemelt előirányzatai összesen</t>
  </si>
  <si>
    <t>ÖNKORMÁNYZAT ÖSSZESEN</t>
  </si>
  <si>
    <t>3.</t>
  </si>
  <si>
    <t>I.</t>
  </si>
  <si>
    <t>Működési bevételek</t>
  </si>
  <si>
    <t>4.</t>
  </si>
  <si>
    <t>I.1.</t>
  </si>
  <si>
    <t>Működési célú támogatások államháztartáson belülről</t>
  </si>
  <si>
    <t>5.</t>
  </si>
  <si>
    <t>I.1.07.</t>
  </si>
  <si>
    <t>Önkormányzatok működési támogatásai</t>
  </si>
  <si>
    <t>6.</t>
  </si>
  <si>
    <t>I.1.08.</t>
  </si>
  <si>
    <t>Elvonások és befizetések bevételei</t>
  </si>
  <si>
    <t>7.</t>
  </si>
  <si>
    <t>I.1.12.</t>
  </si>
  <si>
    <t>Egyéb működési célú támogatások bevételei államháztartáson belülről</t>
  </si>
  <si>
    <t>8.</t>
  </si>
  <si>
    <t>I.2.</t>
  </si>
  <si>
    <t>Közhatalmi bevételek</t>
  </si>
  <si>
    <t>9.</t>
  </si>
  <si>
    <t>I.2.22.</t>
  </si>
  <si>
    <t>Jövedelemadók</t>
  </si>
  <si>
    <t>10.</t>
  </si>
  <si>
    <t>I.2.25.</t>
  </si>
  <si>
    <t>Vagyoni típusú adók</t>
  </si>
  <si>
    <t>11.</t>
  </si>
  <si>
    <t>I.2.26.</t>
  </si>
  <si>
    <t>Értékesítési és forgalmi adók</t>
  </si>
  <si>
    <t>12.</t>
  </si>
  <si>
    <t>I.2.29.</t>
  </si>
  <si>
    <t>Gépjárműadók</t>
  </si>
  <si>
    <t>13.</t>
  </si>
  <si>
    <t>I.2.30.</t>
  </si>
  <si>
    <t>Egyéb áruhasználati és szolgáltatási adók</t>
  </si>
  <si>
    <t>14.</t>
  </si>
  <si>
    <t>I.2.32.</t>
  </si>
  <si>
    <t>Egyéb közhatalmi bevételek</t>
  </si>
  <si>
    <t>15.</t>
  </si>
  <si>
    <t>I.3.</t>
  </si>
  <si>
    <t>16.</t>
  </si>
  <si>
    <t>I.3.34.</t>
  </si>
  <si>
    <t>Készletértékesítés ellenértéke</t>
  </si>
  <si>
    <t>17.</t>
  </si>
  <si>
    <t>I.3.35.</t>
  </si>
  <si>
    <t>Szolgáltatások ellenértéke</t>
  </si>
  <si>
    <t>18.</t>
  </si>
  <si>
    <t>I.3.36.</t>
  </si>
  <si>
    <t>Közvetített szolgáltatások ellenértéke</t>
  </si>
  <si>
    <t>19.</t>
  </si>
  <si>
    <t>I.3.37.</t>
  </si>
  <si>
    <t>Tulajdonosi bevételek</t>
  </si>
  <si>
    <t>20.</t>
  </si>
  <si>
    <t>I.3.38.</t>
  </si>
  <si>
    <t>Ellátási díjak</t>
  </si>
  <si>
    <t>21.</t>
  </si>
  <si>
    <t>I.3.39.</t>
  </si>
  <si>
    <t>Kiszámlázott általános forgalmi adó</t>
  </si>
  <si>
    <t>22.</t>
  </si>
  <si>
    <t>I.3.40.</t>
  </si>
  <si>
    <t>Általános forgalmi adó visszatérítése</t>
  </si>
  <si>
    <t>23.</t>
  </si>
  <si>
    <t>I.3.41.</t>
  </si>
  <si>
    <t>Kamatbevételek</t>
  </si>
  <si>
    <t>24.</t>
  </si>
  <si>
    <t>I.3.43.</t>
  </si>
  <si>
    <t>Egyéb működési bevételek</t>
  </si>
  <si>
    <t>25.</t>
  </si>
  <si>
    <t>I.4.</t>
  </si>
  <si>
    <t>Működési célú átvett pénzeszközök</t>
  </si>
  <si>
    <t>26.</t>
  </si>
  <si>
    <t>I.4.52.</t>
  </si>
  <si>
    <t>Működési célú visszatérítendő támogatások, kölcsönök visszatérülése államháztartáson kívülről</t>
  </si>
  <si>
    <t>27.</t>
  </si>
  <si>
    <t>I.4.53.</t>
  </si>
  <si>
    <t>Egyéb működési célú átvett pénzeszközök</t>
  </si>
  <si>
    <t>28.</t>
  </si>
  <si>
    <t>II.</t>
  </si>
  <si>
    <t>Felhalmozási bevételek</t>
  </si>
  <si>
    <t>29.</t>
  </si>
  <si>
    <t>II.1.</t>
  </si>
  <si>
    <t>Felhalmozási célú támogatások államháztartáson belülről</t>
  </si>
  <si>
    <t>30.</t>
  </si>
  <si>
    <t xml:space="preserve">II.1.14. </t>
  </si>
  <si>
    <t>Felhalmozási célú önkormányzati támogatások</t>
  </si>
  <si>
    <t>31.</t>
  </si>
  <si>
    <t>II.1.18.</t>
  </si>
  <si>
    <t>Egyéb felhalmozási célú támogatások bevételei államháztartáson belülről</t>
  </si>
  <si>
    <t>32.</t>
  </si>
  <si>
    <t>II.2.</t>
  </si>
  <si>
    <t>33.</t>
  </si>
  <si>
    <t xml:space="preserve">II.2.46. </t>
  </si>
  <si>
    <t>Ingatlanok értékesítése</t>
  </si>
  <si>
    <t>34.</t>
  </si>
  <si>
    <t>II.2.47.</t>
  </si>
  <si>
    <t>Egyéb tárgyi eszközök értékesítése</t>
  </si>
  <si>
    <t>35.</t>
  </si>
  <si>
    <t>II.3.</t>
  </si>
  <si>
    <t>Felhalmozási célú átvett pénzeszközök</t>
  </si>
  <si>
    <t>36.</t>
  </si>
  <si>
    <t>II.3.56.</t>
  </si>
  <si>
    <t>Felhalmozási célú visszatérítendő támogatások, kölcsönök visszatérülése államháztartáson kívülről</t>
  </si>
  <si>
    <t>37.</t>
  </si>
  <si>
    <t>II.3.57.</t>
  </si>
  <si>
    <t>Felhalmozási célú pénzeszközátvétel államháztartáson kívülről</t>
  </si>
  <si>
    <t>38.</t>
  </si>
  <si>
    <t>MÓR VÁROSI ÖNKORMÁNYZAT KONSZOLIDÁLT KÖLTSÉGVETÉSI BEVÉTELEK ÖSSZESEN (I.+II.)</t>
  </si>
  <si>
    <t>39.</t>
  </si>
  <si>
    <t>III.</t>
  </si>
  <si>
    <t>Finanszírozási bevételek</t>
  </si>
  <si>
    <t>40.</t>
  </si>
  <si>
    <t>III.1.</t>
  </si>
  <si>
    <t>Hitel-, kölcsönfelvétel államháztartáson kívülről</t>
  </si>
  <si>
    <t>41.</t>
  </si>
  <si>
    <t>III.1.02.</t>
  </si>
  <si>
    <t>Likviditási célú hitelek, kölcsönök felvétele pénzügyi vállalkozástól</t>
  </si>
  <si>
    <t>42.</t>
  </si>
  <si>
    <t>III.2.</t>
  </si>
  <si>
    <t>Maradvány igénybevétele</t>
  </si>
  <si>
    <t>43.</t>
  </si>
  <si>
    <t>III.2.10/1.</t>
  </si>
  <si>
    <t>Előző év költségvetési maradványának működési célú igénybevétele</t>
  </si>
  <si>
    <t>44.</t>
  </si>
  <si>
    <t>III.2.10/2.</t>
  </si>
  <si>
    <t>Előző év költségvetési maradványának felhalmozási célú igénybevétele</t>
  </si>
  <si>
    <t>45.</t>
  </si>
  <si>
    <t>III.3.</t>
  </si>
  <si>
    <t>Irányító szervtől kapott támogatás</t>
  </si>
  <si>
    <t>46.</t>
  </si>
  <si>
    <t>47.</t>
  </si>
  <si>
    <t>MÓR VÁROSI ÖNKORMÁNYZAT KONSZOLIDÁLT BEVÉTELEK ÖSSZESEN (I.+II.+III.+IV.)</t>
  </si>
  <si>
    <t>48.</t>
  </si>
  <si>
    <t>49.</t>
  </si>
  <si>
    <t>50.</t>
  </si>
  <si>
    <t>Működési kiadások</t>
  </si>
  <si>
    <t>51.</t>
  </si>
  <si>
    <t>Személyi juttatások</t>
  </si>
  <si>
    <t>52.</t>
  </si>
  <si>
    <t>Munkaadókat terhelő járulékok és szociális hozzájárulási adó</t>
  </si>
  <si>
    <t>53.</t>
  </si>
  <si>
    <t>Dologi kiadások</t>
  </si>
  <si>
    <t>54.</t>
  </si>
  <si>
    <t>I.5.</t>
  </si>
  <si>
    <t>Ellátottak pénzbeli juttatásai</t>
  </si>
  <si>
    <t>55.</t>
  </si>
  <si>
    <t>Egyéb működési célú kiadások</t>
  </si>
  <si>
    <t>56.</t>
  </si>
  <si>
    <t>I.4.56.</t>
  </si>
  <si>
    <t>Elvonások és befizetések</t>
  </si>
  <si>
    <t>57.</t>
  </si>
  <si>
    <t>I.4.60.</t>
  </si>
  <si>
    <t>Egyéb működési célú támogatások államháztartáson belülre</t>
  </si>
  <si>
    <t>58.</t>
  </si>
  <si>
    <t>I.4.62.</t>
  </si>
  <si>
    <t>Működési célú visszatérítendő támogatások, kölcsönök nyújtása államháztartáson kívülre</t>
  </si>
  <si>
    <t>59.</t>
  </si>
  <si>
    <t>I.4.65.</t>
  </si>
  <si>
    <t>Egyéb működési célú támogatások államháztartáson kívülre</t>
  </si>
  <si>
    <t>60.</t>
  </si>
  <si>
    <t>I.4.66/1.</t>
  </si>
  <si>
    <t>Működési célú céltartalékok</t>
  </si>
  <si>
    <t>61.</t>
  </si>
  <si>
    <t>I.4.66/2.</t>
  </si>
  <si>
    <t>Általános tartalék</t>
  </si>
  <si>
    <t>62.</t>
  </si>
  <si>
    <t>Felhalmozási kiadások</t>
  </si>
  <si>
    <t>63.</t>
  </si>
  <si>
    <t>Beruházások ÁFÁ-val</t>
  </si>
  <si>
    <t>64.</t>
  </si>
  <si>
    <t>Felújítások ÁFÁ-val</t>
  </si>
  <si>
    <t>65.</t>
  </si>
  <si>
    <t>Egyéb felhalmozási célú kiadások</t>
  </si>
  <si>
    <t>66.</t>
  </si>
  <si>
    <t>II.3.84.</t>
  </si>
  <si>
    <t>Egyéb felhalmozási célú támogatások államháztartáson belülre</t>
  </si>
  <si>
    <t>67.</t>
  </si>
  <si>
    <t>II.3.86.</t>
  </si>
  <si>
    <t>Felhalmozási célú visszatérítendő támogatások, kölcsönök nyújtása államháztartáson kívülre</t>
  </si>
  <si>
    <t>68.</t>
  </si>
  <si>
    <t>II.3.88.</t>
  </si>
  <si>
    <t>Egyéb felhalmozási célú támogatások államháztartáson kívülre</t>
  </si>
  <si>
    <t>69.</t>
  </si>
  <si>
    <t>II.3.89.</t>
  </si>
  <si>
    <t>Felhalmozási célú céltartalék</t>
  </si>
  <si>
    <t>70.</t>
  </si>
  <si>
    <t>MÓR VÁROSI ÖNKORMÁNYZAT KONSZOLIDÁLT KÖLTSÉGVETÉSI KIADÁSOK ÖSSZESEN (I.+II.)</t>
  </si>
  <si>
    <t>71.</t>
  </si>
  <si>
    <t>Finanszírozási kiadások</t>
  </si>
  <si>
    <t>72.</t>
  </si>
  <si>
    <t>Hiteltörlesztés államháztartáson kívülre</t>
  </si>
  <si>
    <t>73.</t>
  </si>
  <si>
    <t>Államháztartáson belüli megelőlegezések visszafizetése</t>
  </si>
  <si>
    <t>74.</t>
  </si>
  <si>
    <t>III.4.</t>
  </si>
  <si>
    <t>Központi, irányító szervi támogatás folyósítása</t>
  </si>
  <si>
    <t>75.</t>
  </si>
  <si>
    <t>76.</t>
  </si>
  <si>
    <t>MÓR VÁROSI ÖNKORMÁNYZAT KONSZOLIDÁLT KIADÁSOK ÖSSZESEN (I.+II.+III.+IV.)</t>
  </si>
  <si>
    <t>77.</t>
  </si>
  <si>
    <t>78.</t>
  </si>
  <si>
    <t>79.</t>
  </si>
  <si>
    <t>MÓR VÁROSI ÖNKORMÁNYZAT 2016 ÉVI KONSZOLIDÁLT KÖLTSÉGVETÉSI EGYENLEGE ÉS ANNAK FINANSZÍROZÁSA</t>
  </si>
  <si>
    <t>80.</t>
  </si>
  <si>
    <t>81.</t>
  </si>
  <si>
    <t>Költségvetési bevételek (46. sor)</t>
  </si>
  <si>
    <t>82.</t>
  </si>
  <si>
    <t>Ebből:</t>
  </si>
  <si>
    <t>83.</t>
  </si>
  <si>
    <t>Működési célú</t>
  </si>
  <si>
    <t>84.</t>
  </si>
  <si>
    <t>Felhalmozási célú</t>
  </si>
  <si>
    <t>85.</t>
  </si>
  <si>
    <t>Költségvetési kiadások (97. sor)</t>
  </si>
  <si>
    <t>86.</t>
  </si>
  <si>
    <t>87.</t>
  </si>
  <si>
    <t>88.</t>
  </si>
  <si>
    <t>89.</t>
  </si>
  <si>
    <t>Költségvetési egyenleg (108. sor - 109. sor)</t>
  </si>
  <si>
    <t>90.</t>
  </si>
  <si>
    <t>91.</t>
  </si>
  <si>
    <t>92.</t>
  </si>
  <si>
    <t>93.</t>
  </si>
  <si>
    <t>94.</t>
  </si>
  <si>
    <t>A költségvetési hiány belső finanszírozása</t>
  </si>
  <si>
    <t>95.</t>
  </si>
  <si>
    <t>Maradvány igénybevétele működési célra</t>
  </si>
  <si>
    <t>96.</t>
  </si>
  <si>
    <t>Maradvány igénybevétele felhalmozási célra</t>
  </si>
  <si>
    <t>97.</t>
  </si>
  <si>
    <t>A költségvetési hiány külső finanszírozása</t>
  </si>
  <si>
    <t>98.</t>
  </si>
  <si>
    <t>99.</t>
  </si>
  <si>
    <t>100.</t>
  </si>
  <si>
    <t>Költségvetési hiány(-) / többlet(+)</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</si>
  <si>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</si>
  <si>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</si>
  <si>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</si>
  <si>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</si>
  <si>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</si>
  <si>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</si>
  <si>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</si>
  <si>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</si>
  <si>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</si>
  <si>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</si>
  <si>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</si>
  <si>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</si>
  <si>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</si>
  <si>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</si>
  <si>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</si>
  <si>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</si>
  <si>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</si>
  <si>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</si>
  <si>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</si>
  <si>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</si>
  <si>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</si>
  <si>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</si>
  <si>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</si>
  <si>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</si>
  <si>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</si>
  <si>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</si>
  <si>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</si>
  <si>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</si>
  <si>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</si>
  <si>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</si>
  <si>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</si>
  <si>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</si>
  <si>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</si>
  <si>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</si>
  <si>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</si>
  <si>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</si>
  <si>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</si>
  <si>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</si>
  <si>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</si>
  <si>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</si>
  <si>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</si>
  <si>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</si>
  <si>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</si>
  <si>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</si>
  <si>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</si>
  <si>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</si>
  <si>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</si>
  <si>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</si>
  <si>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</si>
  <si>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</si>
  <si>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</si>
  <si>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</si>
  <si>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</si>
  <si>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</si>
  <si>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</si>
  <si>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</si>
  <si>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</si>
  <si>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</si>
  <si>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</si>
  <si>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</si>
  <si>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</si>
  <si>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</si>
  <si>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</si>
  <si>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</si>
  <si>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</si>
  <si>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</si>
  <si>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</si>
  <si>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</si>
  <si>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</si>
  <si>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</si>
  <si>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153.</t>
  </si>
  <si>
    <t>229.</t>
  </si>
  <si>
    <t>305.</t>
  </si>
  <si>
    <t>381.</t>
  </si>
  <si>
    <t>457.</t>
  </si>
  <si>
    <t>MÓR VÁROSI ÖNKORMÁNYZAT 2016 ÉVI KÖLTSÉGVETÉSE ELŐIRÁNYZAT-CSOPORTOK, KIEMELT ELŐIRÁNYZATOK SZERINTI BONTÁSBAN</t>
  </si>
  <si>
    <t>011130 Önkormányza-tok és önkormányzati hivatalok jogalkotó és általános igazgatási tevékenysége</t>
  </si>
  <si>
    <t>011220 Adó-, vám-, és jövedéki igazgatás</t>
  </si>
  <si>
    <t>013320 Köztemető- fenntartás és- működtetés</t>
  </si>
  <si>
    <t>013350 Az önkormányzati vagyonnal való gazdálodással kapcsolatos feladatok</t>
  </si>
  <si>
    <t>013360 Más szerv részére végzett pénzügyi- gazdálkodási, üzemeltetési, egyéb szolgáltatások</t>
  </si>
  <si>
    <t>016030 Állampolgársági ügyek</t>
  </si>
  <si>
    <t>016080 Kiemelt állami és önkormányzati rendezvények</t>
  </si>
  <si>
    <t>018010 Önkormányza-tok elszámolásai a központi költségvetéssel</t>
  </si>
  <si>
    <t>018020 Központi költségvetési befizetések</t>
  </si>
  <si>
    <t>018030 Támogatási célú finanszírozási műveletek</t>
  </si>
  <si>
    <t>022010 Polgári honvédelem ágazati feladatai, a lakosság felkészítése</t>
  </si>
  <si>
    <t>041232 Start- munka program- Téli közfoglalkozta-tás</t>
  </si>
  <si>
    <t>041233 Hosszabb időtartamú közfoglalkozta-tás</t>
  </si>
  <si>
    <t>042180 Állat- egészségügy</t>
  </si>
  <si>
    <t>045110 Közúti közlekedés igazgatása és támogatása</t>
  </si>
  <si>
    <t>154.</t>
  </si>
  <si>
    <t>045120 Út, autópálya építése</t>
  </si>
  <si>
    <t>045160 Közutak, hidak, alagutak üzemeltetése, fenntartása</t>
  </si>
  <si>
    <t>045170 Parkoló, garázs üzemeltetése, fenntartása</t>
  </si>
  <si>
    <t>047120 Piac üzemeltetése</t>
  </si>
  <si>
    <t>051030 Nem veszélyes (települési) hulladék vegyes (ömlesztett) begyüjtése, szállítása, átrakása</t>
  </si>
  <si>
    <t>052020 Szennyvíz gyűjtése, tisztítása, elhelyezése</t>
  </si>
  <si>
    <t>061030 Lakáshoz jutást segítő támogatások</t>
  </si>
  <si>
    <t>230.</t>
  </si>
  <si>
    <t>062010 Településfej-lesztés igazgatása</t>
  </si>
  <si>
    <t>062020 Településfej-lesztései projektek és támogatásuk</t>
  </si>
  <si>
    <t>063080 Vízellátással kapcsolatos közmű építése, fenntartása, üzemeltetése</t>
  </si>
  <si>
    <t>064010 Közvilágítás</t>
  </si>
  <si>
    <t>066010 Zöldterület kezelés</t>
  </si>
  <si>
    <t>066020 Város-, községgazdál-kodási egyéb szolgáltatások</t>
  </si>
  <si>
    <t>072190 Általános orvosi szolgáltatások finanszírozása és támogatása</t>
  </si>
  <si>
    <t>306.</t>
  </si>
  <si>
    <t>072390 Fogorvosi ellátás finanszírozása és támogatása</t>
  </si>
  <si>
    <t>074031 Család és nővédelmi egészségügyi gondozás</t>
  </si>
  <si>
    <t>074032 Ifjúság- egészségügyi gondozás</t>
  </si>
  <si>
    <t>081030 Sportlétesítmé-nyek, edzőtáborok működtetése és fejlesztése</t>
  </si>
  <si>
    <t>081041 Versenysport- és utánpótlás- nevelési tevékenység és támogatása</t>
  </si>
  <si>
    <t>081045 Szabadidősport- (rekreációs sport-) tevékenység és támogatása</t>
  </si>
  <si>
    <t>081061 Szabadidős park, fürdő és trandszolgálta-tás</t>
  </si>
  <si>
    <t>382.</t>
  </si>
  <si>
    <t>083050 Televízió- műsor szolgáltatása és támogatása</t>
  </si>
  <si>
    <t>084031 Civil szervezetek működési támogatása</t>
  </si>
  <si>
    <t>084032 Civil szervezetek programtámoga-tása</t>
  </si>
  <si>
    <t>084040 Egyházak közösségi és hitéleti tevékenységé-nek támogatása</t>
  </si>
  <si>
    <t>086030 Nemzetközi kulturális együttműködés</t>
  </si>
  <si>
    <t>094260 Hallgatói és okatói ösztöndíjak, egyéb juttatások</t>
  </si>
  <si>
    <t>101150 Betegséggel kapcsolatos pénzbeli ellátások, támogatások</t>
  </si>
  <si>
    <t>458.</t>
  </si>
  <si>
    <t>104051 Gyermekvédel-mi pénzbeli és természetbeni ellátások</t>
  </si>
  <si>
    <t>104052 Családtámoga-tások</t>
  </si>
  <si>
    <t>104060 A gyermekek, fiatalok és családok életminőségét javító programok</t>
  </si>
  <si>
    <t>106010 Lakóingatlan szociális célú bérbeadása, üzemeltetése</t>
  </si>
  <si>
    <t>106020 Lakásfenntartással, lakhatással összefüggő ellátások</t>
  </si>
  <si>
    <t>107060 Egyéb szociális pénzbeli és természetbeni ellátások, támogatások</t>
  </si>
  <si>
    <t>900060 Forgatási és befektetési célú finanszírozási műveletek</t>
  </si>
  <si>
    <t>ÖNKORMÁNY-ZAT ÖSSZESEN</t>
  </si>
  <si>
    <t>155.</t>
  </si>
  <si>
    <t>231.</t>
  </si>
  <si>
    <t>307.</t>
  </si>
  <si>
    <t>383.</t>
  </si>
  <si>
    <t>459.</t>
  </si>
  <si>
    <t>156.</t>
  </si>
  <si>
    <t>232.</t>
  </si>
  <si>
    <t>308.</t>
  </si>
  <si>
    <t>384.</t>
  </si>
  <si>
    <t>460.</t>
  </si>
  <si>
    <t>157.</t>
  </si>
  <si>
    <t>233.</t>
  </si>
  <si>
    <t>309.</t>
  </si>
  <si>
    <t>385.</t>
  </si>
  <si>
    <t>461.</t>
  </si>
  <si>
    <t>158.</t>
  </si>
  <si>
    <t>234.</t>
  </si>
  <si>
    <t>310.</t>
  </si>
  <si>
    <t>386.</t>
  </si>
  <si>
    <t>462.</t>
  </si>
  <si>
    <t>159.</t>
  </si>
  <si>
    <t>235.</t>
  </si>
  <si>
    <t>311.</t>
  </si>
  <si>
    <t>387.</t>
  </si>
  <si>
    <t>463.</t>
  </si>
  <si>
    <t>160.</t>
  </si>
  <si>
    <t>236.</t>
  </si>
  <si>
    <t>312.</t>
  </si>
  <si>
    <t>388.</t>
  </si>
  <si>
    <t>464.</t>
  </si>
  <si>
    <t>161.</t>
  </si>
  <si>
    <t>237.</t>
  </si>
  <si>
    <t>313.</t>
  </si>
  <si>
    <t>389.</t>
  </si>
  <si>
    <t>465.</t>
  </si>
  <si>
    <t>162.</t>
  </si>
  <si>
    <t>238.</t>
  </si>
  <si>
    <t>314.</t>
  </si>
  <si>
    <t>390.</t>
  </si>
  <si>
    <t>466.</t>
  </si>
  <si>
    <t>163.</t>
  </si>
  <si>
    <t>239.</t>
  </si>
  <si>
    <t>315.</t>
  </si>
  <si>
    <t>391.</t>
  </si>
  <si>
    <t>467.</t>
  </si>
  <si>
    <t>164.</t>
  </si>
  <si>
    <t>240.</t>
  </si>
  <si>
    <t>316.</t>
  </si>
  <si>
    <t>392.</t>
  </si>
  <si>
    <t>468.</t>
  </si>
  <si>
    <t>165.</t>
  </si>
  <si>
    <t>241.</t>
  </si>
  <si>
    <t>317.</t>
  </si>
  <si>
    <t>393.</t>
  </si>
  <si>
    <t>469.</t>
  </si>
  <si>
    <t>166.</t>
  </si>
  <si>
    <t>242.</t>
  </si>
  <si>
    <t>318.</t>
  </si>
  <si>
    <t>394.</t>
  </si>
  <si>
    <t>470.</t>
  </si>
  <si>
    <t>167.</t>
  </si>
  <si>
    <t>243.</t>
  </si>
  <si>
    <t>319.</t>
  </si>
  <si>
    <t>395.</t>
  </si>
  <si>
    <t>471.</t>
  </si>
  <si>
    <t>168.</t>
  </si>
  <si>
    <t>244.</t>
  </si>
  <si>
    <t>320.</t>
  </si>
  <si>
    <t>396.</t>
  </si>
  <si>
    <t>472.</t>
  </si>
  <si>
    <t>169.</t>
  </si>
  <si>
    <t>245.</t>
  </si>
  <si>
    <t>321.</t>
  </si>
  <si>
    <t>397.</t>
  </si>
  <si>
    <t>473.</t>
  </si>
  <si>
    <t>170.</t>
  </si>
  <si>
    <t>246.</t>
  </si>
  <si>
    <t>322.</t>
  </si>
  <si>
    <t>398.</t>
  </si>
  <si>
    <t>474.</t>
  </si>
  <si>
    <t>171.</t>
  </si>
  <si>
    <t>247.</t>
  </si>
  <si>
    <t>323.</t>
  </si>
  <si>
    <t>399.</t>
  </si>
  <si>
    <t>475.</t>
  </si>
  <si>
    <t>172.</t>
  </si>
  <si>
    <t>248.</t>
  </si>
  <si>
    <t>324.</t>
  </si>
  <si>
    <t>400.</t>
  </si>
  <si>
    <t>476.</t>
  </si>
  <si>
    <t>173.</t>
  </si>
  <si>
    <t>249.</t>
  </si>
  <si>
    <t>325.</t>
  </si>
  <si>
    <t>401.</t>
  </si>
  <si>
    <t>477.</t>
  </si>
  <si>
    <t>174.</t>
  </si>
  <si>
    <t>250.</t>
  </si>
  <si>
    <t>326.</t>
  </si>
  <si>
    <t>402.</t>
  </si>
  <si>
    <t>478.</t>
  </si>
  <si>
    <t>175.</t>
  </si>
  <si>
    <t>251.</t>
  </si>
  <si>
    <t>327.</t>
  </si>
  <si>
    <t>403.</t>
  </si>
  <si>
    <t>479.</t>
  </si>
  <si>
    <t>176.</t>
  </si>
  <si>
    <t>252.</t>
  </si>
  <si>
    <t>328.</t>
  </si>
  <si>
    <t>404.</t>
  </si>
  <si>
    <t>480.</t>
  </si>
  <si>
    <t>101.</t>
  </si>
  <si>
    <t>177.</t>
  </si>
  <si>
    <t>253.</t>
  </si>
  <si>
    <t>329.</t>
  </si>
  <si>
    <t>405.</t>
  </si>
  <si>
    <t>481.</t>
  </si>
  <si>
    <t>102.</t>
  </si>
  <si>
    <t>178.</t>
  </si>
  <si>
    <t>254.</t>
  </si>
  <si>
    <t>330.</t>
  </si>
  <si>
    <t>406.</t>
  </si>
  <si>
    <t>482.</t>
  </si>
  <si>
    <t>103.</t>
  </si>
  <si>
    <t>179.</t>
  </si>
  <si>
    <t>255.</t>
  </si>
  <si>
    <t>331.</t>
  </si>
  <si>
    <t>407.</t>
  </si>
  <si>
    <t>483.</t>
  </si>
  <si>
    <t>104.</t>
  </si>
  <si>
    <t>180.</t>
  </si>
  <si>
    <t>256.</t>
  </si>
  <si>
    <t>332.</t>
  </si>
  <si>
    <t>408.</t>
  </si>
  <si>
    <t>484.</t>
  </si>
  <si>
    <t>105.</t>
  </si>
  <si>
    <t>181.</t>
  </si>
  <si>
    <t>257.</t>
  </si>
  <si>
    <t>333.</t>
  </si>
  <si>
    <t>409.</t>
  </si>
  <si>
    <t>485.</t>
  </si>
  <si>
    <t>106.</t>
  </si>
  <si>
    <t>182.</t>
  </si>
  <si>
    <t>258.</t>
  </si>
  <si>
    <t>334.</t>
  </si>
  <si>
    <t>410.</t>
  </si>
  <si>
    <t>486.</t>
  </si>
  <si>
    <t>107.</t>
  </si>
  <si>
    <t>183.</t>
  </si>
  <si>
    <t>259.</t>
  </si>
  <si>
    <t>335.</t>
  </si>
  <si>
    <t>411.</t>
  </si>
  <si>
    <t>487.</t>
  </si>
  <si>
    <t>108.</t>
  </si>
  <si>
    <t>184.</t>
  </si>
  <si>
    <t>260.</t>
  </si>
  <si>
    <t>336.</t>
  </si>
  <si>
    <t>412.</t>
  </si>
  <si>
    <t>488.</t>
  </si>
  <si>
    <t>109.</t>
  </si>
  <si>
    <t>185.</t>
  </si>
  <si>
    <t>261.</t>
  </si>
  <si>
    <t>337.</t>
  </si>
  <si>
    <t>413.</t>
  </si>
  <si>
    <t>489.</t>
  </si>
  <si>
    <t>110.</t>
  </si>
  <si>
    <t>186.</t>
  </si>
  <si>
    <t>262.</t>
  </si>
  <si>
    <t>338.</t>
  </si>
  <si>
    <t>414.</t>
  </si>
  <si>
    <t>490.</t>
  </si>
  <si>
    <t>111.</t>
  </si>
  <si>
    <t>187.</t>
  </si>
  <si>
    <t>263.</t>
  </si>
  <si>
    <t>339.</t>
  </si>
  <si>
    <t>415.</t>
  </si>
  <si>
    <t>491.</t>
  </si>
  <si>
    <t>112.</t>
  </si>
  <si>
    <t>188.</t>
  </si>
  <si>
    <t>264.</t>
  </si>
  <si>
    <t>340.</t>
  </si>
  <si>
    <t>416.</t>
  </si>
  <si>
    <t>492.</t>
  </si>
  <si>
    <t>113.</t>
  </si>
  <si>
    <t>189.</t>
  </si>
  <si>
    <t>265.</t>
  </si>
  <si>
    <t>341.</t>
  </si>
  <si>
    <t>417.</t>
  </si>
  <si>
    <t>493.</t>
  </si>
  <si>
    <t>114.</t>
  </si>
  <si>
    <t>190.</t>
  </si>
  <si>
    <t>266.</t>
  </si>
  <si>
    <t>342.</t>
  </si>
  <si>
    <t>418.</t>
  </si>
  <si>
    <t>494.</t>
  </si>
  <si>
    <t>MÓR VÁROSI ÖNKORMÁNYZAT KÖLTSÉGVETÉSI BEVÉTELEK ÖSSZESEN (I.+II.)</t>
  </si>
  <si>
    <t>115.</t>
  </si>
  <si>
    <t>191.</t>
  </si>
  <si>
    <t>267.</t>
  </si>
  <si>
    <t>343.</t>
  </si>
  <si>
    <t>419.</t>
  </si>
  <si>
    <t>495.</t>
  </si>
  <si>
    <t>116.</t>
  </si>
  <si>
    <t>192.</t>
  </si>
  <si>
    <t>268.</t>
  </si>
  <si>
    <t>344.</t>
  </si>
  <si>
    <t>420.</t>
  </si>
  <si>
    <t>496.</t>
  </si>
  <si>
    <t>117.</t>
  </si>
  <si>
    <t>193.</t>
  </si>
  <si>
    <t>269.</t>
  </si>
  <si>
    <t>345.</t>
  </si>
  <si>
    <t>421.</t>
  </si>
  <si>
    <t>497.</t>
  </si>
  <si>
    <t>118.</t>
  </si>
  <si>
    <t>194.</t>
  </si>
  <si>
    <t>270.</t>
  </si>
  <si>
    <t>346.</t>
  </si>
  <si>
    <t>422.</t>
  </si>
  <si>
    <t>498.</t>
  </si>
  <si>
    <t>119.</t>
  </si>
  <si>
    <t>195.</t>
  </si>
  <si>
    <t>271.</t>
  </si>
  <si>
    <t>347.</t>
  </si>
  <si>
    <t>423.</t>
  </si>
  <si>
    <t>499.</t>
  </si>
  <si>
    <t>120.</t>
  </si>
  <si>
    <t>196.</t>
  </si>
  <si>
    <t>272.</t>
  </si>
  <si>
    <t>348.</t>
  </si>
  <si>
    <t>424.</t>
  </si>
  <si>
    <t>500.</t>
  </si>
  <si>
    <t>121.</t>
  </si>
  <si>
    <t>197.</t>
  </si>
  <si>
    <t>273.</t>
  </si>
  <si>
    <t>349.</t>
  </si>
  <si>
    <t>425.</t>
  </si>
  <si>
    <t>501.</t>
  </si>
  <si>
    <t>122.</t>
  </si>
  <si>
    <t>198.</t>
  </si>
  <si>
    <t>274.</t>
  </si>
  <si>
    <t>350.</t>
  </si>
  <si>
    <t>426.</t>
  </si>
  <si>
    <t>502.</t>
  </si>
  <si>
    <t>123.</t>
  </si>
  <si>
    <t>199.</t>
  </si>
  <si>
    <t>275.</t>
  </si>
  <si>
    <t>351.</t>
  </si>
  <si>
    <t>427.</t>
  </si>
  <si>
    <t>503.</t>
  </si>
  <si>
    <t>MÓR VÁROSI ÖNKORMÁNYZAT BEVÉTELEK ÖSSZESEN (I.+II.+III.+IV.)</t>
  </si>
  <si>
    <t>124.</t>
  </si>
  <si>
    <t>200.</t>
  </si>
  <si>
    <t>276.</t>
  </si>
  <si>
    <t>352.</t>
  </si>
  <si>
    <t>428.</t>
  </si>
  <si>
    <t>504.</t>
  </si>
  <si>
    <t>125.</t>
  </si>
  <si>
    <t>201.</t>
  </si>
  <si>
    <t>277.</t>
  </si>
  <si>
    <t>353.</t>
  </si>
  <si>
    <t>429.</t>
  </si>
  <si>
    <t>505.</t>
  </si>
  <si>
    <t>126.</t>
  </si>
  <si>
    <t>202.</t>
  </si>
  <si>
    <t>278.</t>
  </si>
  <si>
    <t>354.</t>
  </si>
  <si>
    <t>430.</t>
  </si>
  <si>
    <t>506.</t>
  </si>
  <si>
    <t>127.</t>
  </si>
  <si>
    <t>203.</t>
  </si>
  <si>
    <t>279.</t>
  </si>
  <si>
    <t>355.</t>
  </si>
  <si>
    <t>431.</t>
  </si>
  <si>
    <t>507.</t>
  </si>
  <si>
    <t>128.</t>
  </si>
  <si>
    <t>204.</t>
  </si>
  <si>
    <t>280.</t>
  </si>
  <si>
    <t>356.</t>
  </si>
  <si>
    <t>432.</t>
  </si>
  <si>
    <t>508.</t>
  </si>
  <si>
    <t>129.</t>
  </si>
  <si>
    <t>205.</t>
  </si>
  <si>
    <t>281.</t>
  </si>
  <si>
    <t>357.</t>
  </si>
  <si>
    <t>433.</t>
  </si>
  <si>
    <t>509.</t>
  </si>
  <si>
    <t>130.</t>
  </si>
  <si>
    <t>206.</t>
  </si>
  <si>
    <t>282.</t>
  </si>
  <si>
    <t>358.</t>
  </si>
  <si>
    <t>434.</t>
  </si>
  <si>
    <t>510.</t>
  </si>
  <si>
    <t>131.</t>
  </si>
  <si>
    <t>207.</t>
  </si>
  <si>
    <t>283.</t>
  </si>
  <si>
    <t>359.</t>
  </si>
  <si>
    <t>435.</t>
  </si>
  <si>
    <t>511.</t>
  </si>
  <si>
    <t>132.</t>
  </si>
  <si>
    <t>208.</t>
  </si>
  <si>
    <t>284.</t>
  </si>
  <si>
    <t>360.</t>
  </si>
  <si>
    <t>436.</t>
  </si>
  <si>
    <t>512.</t>
  </si>
  <si>
    <t>133.</t>
  </si>
  <si>
    <t>209.</t>
  </si>
  <si>
    <t>285.</t>
  </si>
  <si>
    <t>361.</t>
  </si>
  <si>
    <t>437.</t>
  </si>
  <si>
    <t>513.</t>
  </si>
  <si>
    <t>134.</t>
  </si>
  <si>
    <t>210.</t>
  </si>
  <si>
    <t>286.</t>
  </si>
  <si>
    <t>362.</t>
  </si>
  <si>
    <t>438.</t>
  </si>
  <si>
    <t>514.</t>
  </si>
  <si>
    <t>135.</t>
  </si>
  <si>
    <t>211.</t>
  </si>
  <si>
    <t>287.</t>
  </si>
  <si>
    <t>363.</t>
  </si>
  <si>
    <t>439.</t>
  </si>
  <si>
    <t>515.</t>
  </si>
  <si>
    <t>136.</t>
  </si>
  <si>
    <t>212.</t>
  </si>
  <si>
    <t>288.</t>
  </si>
  <si>
    <t>364.</t>
  </si>
  <si>
    <t>440.</t>
  </si>
  <si>
    <t>516.</t>
  </si>
  <si>
    <t>137.</t>
  </si>
  <si>
    <t>213.</t>
  </si>
  <si>
    <t>289.</t>
  </si>
  <si>
    <t>365.</t>
  </si>
  <si>
    <t>441.</t>
  </si>
  <si>
    <t>517.</t>
  </si>
  <si>
    <t>138.</t>
  </si>
  <si>
    <t>214.</t>
  </si>
  <si>
    <t>290.</t>
  </si>
  <si>
    <t>366.</t>
  </si>
  <si>
    <t>442.</t>
  </si>
  <si>
    <t>518.</t>
  </si>
  <si>
    <t>139.</t>
  </si>
  <si>
    <t>215.</t>
  </si>
  <si>
    <t>291.</t>
  </si>
  <si>
    <t>367.</t>
  </si>
  <si>
    <t>443.</t>
  </si>
  <si>
    <t>519.</t>
  </si>
  <si>
    <t>140.</t>
  </si>
  <si>
    <t>216.</t>
  </si>
  <si>
    <t>292.</t>
  </si>
  <si>
    <t>368.</t>
  </si>
  <si>
    <t>444.</t>
  </si>
  <si>
    <t>520.</t>
  </si>
  <si>
    <t>141.</t>
  </si>
  <si>
    <t>217.</t>
  </si>
  <si>
    <t>293.</t>
  </si>
  <si>
    <t>369.</t>
  </si>
  <si>
    <t>445.</t>
  </si>
  <si>
    <t>521.</t>
  </si>
  <si>
    <t>142.</t>
  </si>
  <si>
    <t>218.</t>
  </si>
  <si>
    <t>294.</t>
  </si>
  <si>
    <t>370.</t>
  </si>
  <si>
    <t>446.</t>
  </si>
  <si>
    <t>522.</t>
  </si>
  <si>
    <t>143.</t>
  </si>
  <si>
    <t>219.</t>
  </si>
  <si>
    <t>295.</t>
  </si>
  <si>
    <t>371.</t>
  </si>
  <si>
    <t>447.</t>
  </si>
  <si>
    <t>523.</t>
  </si>
  <si>
    <t>144.</t>
  </si>
  <si>
    <t>220.</t>
  </si>
  <si>
    <t>296.</t>
  </si>
  <si>
    <t>372.</t>
  </si>
  <si>
    <t>448.</t>
  </si>
  <si>
    <t>524.</t>
  </si>
  <si>
    <t>145.</t>
  </si>
  <si>
    <t>221.</t>
  </si>
  <si>
    <t>297.</t>
  </si>
  <si>
    <t>373.</t>
  </si>
  <si>
    <t>449.</t>
  </si>
  <si>
    <t>525.</t>
  </si>
  <si>
    <t>146.</t>
  </si>
  <si>
    <t>222.</t>
  </si>
  <si>
    <t>298.</t>
  </si>
  <si>
    <t>374.</t>
  </si>
  <si>
    <t>450.</t>
  </si>
  <si>
    <t>526.</t>
  </si>
  <si>
    <t>MÓR VÁROSI ÖNKORMÁNYZAT KÖLTSÉGVETÉSI KIADÁSOK ÖSSZESEN (I.+II.)</t>
  </si>
  <si>
    <t>147.</t>
  </si>
  <si>
    <t>223.</t>
  </si>
  <si>
    <t>299.</t>
  </si>
  <si>
    <t>375.</t>
  </si>
  <si>
    <t>451.</t>
  </si>
  <si>
    <t>527.</t>
  </si>
  <si>
    <t>148.</t>
  </si>
  <si>
    <t>224.</t>
  </si>
  <si>
    <t>300.</t>
  </si>
  <si>
    <t>376.</t>
  </si>
  <si>
    <t>452.</t>
  </si>
  <si>
    <t>528.</t>
  </si>
  <si>
    <t>149.</t>
  </si>
  <si>
    <t>225.</t>
  </si>
  <si>
    <t>301.</t>
  </si>
  <si>
    <t>377.</t>
  </si>
  <si>
    <t>453.</t>
  </si>
  <si>
    <t>529.</t>
  </si>
  <si>
    <t>150.</t>
  </si>
  <si>
    <t>226.</t>
  </si>
  <si>
    <t>302.</t>
  </si>
  <si>
    <t>378.</t>
  </si>
  <si>
    <t>454.</t>
  </si>
  <si>
    <t>530.</t>
  </si>
  <si>
    <t>151.</t>
  </si>
  <si>
    <t>227.</t>
  </si>
  <si>
    <t>303.</t>
  </si>
  <si>
    <t>379.</t>
  </si>
  <si>
    <t>455.</t>
  </si>
  <si>
    <t>531.</t>
  </si>
  <si>
    <t>152.</t>
  </si>
  <si>
    <t>228.</t>
  </si>
  <si>
    <t>304.</t>
  </si>
  <si>
    <t>380.</t>
  </si>
  <si>
    <t>456.</t>
  </si>
  <si>
    <t>532.</t>
  </si>
  <si>
    <t>MÓR VÁROSI ÖNKORMÁNYZAT KIADÁSOK ÖSSZESEN (I.+II.+III.+IV.)</t>
  </si>
  <si>
    <t>MÓRI POLGÁRMESTERI HIVATAL 2016 ÉVI KÖLTSÉGVETÉSE ELŐIRÁNYZAT-CSOPORTOK, KIEMELT ELŐIRÁNYZATOK SZERINTI BONTÁSBAN</t>
  </si>
  <si>
    <t>013350 Az önkormányzati vagyonnal való gazdálkodással kapcsolatos feladatok</t>
  </si>
  <si>
    <t>013360 Más szerv részére végzett pénzügyi-gazdálkodási, üzemeltetési, egyéb szolgáltatások</t>
  </si>
  <si>
    <t>016010 Országgyűlési, önkormányzati és európai parlamenti képviselőválasztásokhoz kapcsolódó tevékenységek</t>
  </si>
  <si>
    <t>044310 Építésügy igazgatása</t>
  </si>
  <si>
    <t>062010 Településfejlesztés igazgatása</t>
  </si>
  <si>
    <t>105010 Munkanélküli aktívkorúak ellátása</t>
  </si>
  <si>
    <t>POLGÁRMESTERI HIVATAL ÖSSZESEN</t>
  </si>
  <si>
    <t>MÓRI POLGÁRMESTERI HIVATAL KÖLTSÉGVETÉSI BEVÉTELEK ÖSSZESEN (I.+II.)</t>
  </si>
  <si>
    <t xml:space="preserve">IV. </t>
  </si>
  <si>
    <t>Függő, átfutó bevételek</t>
  </si>
  <si>
    <t>MÓRI POLGÁRMESTERI HIVATAL BEVÉTELEK ÖSSZESEN (I.+II.+III.+IV.)</t>
  </si>
  <si>
    <t>MÓRI POLGÁRMESTERI HIVATAL KÖLTSÉGVETÉSI KIADÁSOK ÖSSZESEN (I.+II.)</t>
  </si>
  <si>
    <t>MÓRI POLGÁRMESTERI HIVATAL KIADÁSOK ÖSSZESEN (I.+II.+III.+IV.)</t>
  </si>
  <si>
    <t>MÓRI PITYPANG ÓVODA 2016 ÉVI KÖLTSÉGVETÉSE ELŐIRÁNYZAT-CSOPORTOK, KIEMELT ELŐIRÁNYZATOK SZERINTI BONTÁSBAN</t>
  </si>
  <si>
    <t>091110 Óvodai nevelés, ellátás szakmai feladatai</t>
  </si>
  <si>
    <t>091120 Sajátos nevelési igényű gyermekek óvodai nevelésének, ellátásának szakmai feladatai</t>
  </si>
  <si>
    <t>091130 Nemzetiségi óvodai nevelés, ellátás szakmai feladatai</t>
  </si>
  <si>
    <t>091140 Óvodai nevelés, ellátás működtetési feladatai</t>
  </si>
  <si>
    <t>096015 Gyermekétkeztetés köznevelési intézményben</t>
  </si>
  <si>
    <t>096025 Munkahelyi étkeztetés</t>
  </si>
  <si>
    <t>098021 Pedagógiai szakszolgáltató tevékenység szakmai feladatai</t>
  </si>
  <si>
    <t>098022 Pedagógiai szakszolgáltató tevékenység működtetési feladatai</t>
  </si>
  <si>
    <t>900090 Vállalkozási tevékenysé-gek kiadásai és bevételei</t>
  </si>
  <si>
    <t>MÓRI PITYPANG ÓVODA ÖSSZESEN</t>
  </si>
  <si>
    <t>MÓRI PITYPANG ÓVODA KÖLTSÉGVETÉSI BEVÉTELEK ÖSSZESEN (I.+II.)</t>
  </si>
  <si>
    <t>MÓRI PITYPANG ÓVODA BEVÉTELEK ÖSSZESEN (I.+II.+III.+IV.)</t>
  </si>
  <si>
    <t>MÓRI PITYPANG ÓVODA KÖLTSÉGVETÉSI KIADÁSOK ÖSSZESEN (I.+II.)</t>
  </si>
  <si>
    <t>MÓRI PITYPANG ÓVODA KIADÁSOK ÖSSZESEN (I.+II.+III.+IV.)</t>
  </si>
  <si>
    <t>MÓRI NAPSUGÁR ÓVODA 2016 ÉVI KÖLTSÉGVETÉSE ELŐIRÁNYZAT-CSOPORTOK, KIEMELT ELŐIRÁNYZATOK SZERINTI BONTÁSBAN</t>
  </si>
  <si>
    <t>MÓRI NAPSUGÁR ÓVODA ÖSSZESEN</t>
  </si>
  <si>
    <t>MÓRI NAPSUGÁR ÓVODA KÖLTSÉGVETÉSI BEVÉTELEK ÖSSZESEN (I.+II.)</t>
  </si>
  <si>
    <t>MÓRI NAPSUGÁR ÓVODA BEVÉTELEK ÖSSZESEN (I.+II.+III.+IV.)</t>
  </si>
  <si>
    <t>MÓRI NAPSUGÁR ÓVODA KÖLTSÉGVETÉSI KIADÁSOK ÖSSZESEN (I.+II.)</t>
  </si>
  <si>
    <t>MÓRI NAPSUGÁR ÓVODA KIADÁSOK ÖSSZESEN (I.+II.+III.+IV.)</t>
  </si>
  <si>
    <t>NEFELEJCS BÖLCSŐDE 2016 ÉVI KÖLTSÉGVETÉSE ELŐIRÁNYZAT-CSOPORTOK, KIEMELT ELŐIRÁNYZATOK SZERINTI BONTÁSBAN</t>
  </si>
  <si>
    <t>104031 Gyermekek bölcsődei ellátása</t>
  </si>
  <si>
    <t xml:space="preserve">104035 Gyermekétkeztetés bölcsődében </t>
  </si>
  <si>
    <t xml:space="preserve">104036 Munkahelyi étkeztetés bölcsődében </t>
  </si>
  <si>
    <t>NEFELEJCS BÖLCSŐDE ÖSSZESEN</t>
  </si>
  <si>
    <t>NEFELEJCS BÖLCSŐDE KÖLTSÉGVETÉSI BEVÉTELEK ÖSSZESEN (I.+II.)</t>
  </si>
  <si>
    <t>NEFELEJCS BÖLCSŐDE BEVÉTELEK ÖSSZESEN (I.+II.+III.+IV.)</t>
  </si>
  <si>
    <t>NEFELEJCS BÖLCSŐDE KÖLTSÉGVETÉSI KIADÁSOK ÖSSZESEN (I.+II.)</t>
  </si>
  <si>
    <t>NEFELEJCS BÖLCSŐDE KIADÁSOK ÖSSZESEN (I.+II.+III.+IV.)</t>
  </si>
  <si>
    <t>LAMBERG-KASTÉLY KULTURÁLIS KÖZPONT 2016 ÉVI KÖLTSÉGVETÉSE ELŐIRÁNYZAT-CSOPORTOK, KIEMELT ELŐIRÁNYZATOK SZERINTI BONTÁSBAN</t>
  </si>
  <si>
    <t>082042 Könyvtári állomány gyarapítása, nyilvántartása</t>
  </si>
  <si>
    <t>082043 Könyvtári állomány feltárása, megőrzése, védelme</t>
  </si>
  <si>
    <t>082044 Könyvtári szolgáltatások</t>
  </si>
  <si>
    <t>082063 Múzeumi kiállítási tevékenység</t>
  </si>
  <si>
    <t>082092 Közművelődés - hagyományos közösségi kulturális értékek gondozása</t>
  </si>
  <si>
    <t>900090 Vállalkozási tevékenységek kiadásai és bevételei</t>
  </si>
  <si>
    <t>LAMBERG-KASTÉLY KULTURÁLIS KÖZPONT ÖSSZESEN</t>
  </si>
  <si>
    <t>LAMBERG-KASTÉLY KULTURÁLIS KÖZPONT KÖLTSÉGVETÉSI BEVÉTELEK ÖSSZESEN (I.+II.)</t>
  </si>
  <si>
    <t>LAMBERG-KASTÉLY KULTURÁLIS KÖZPONT BEVÉTELEK ÖSSZESEN (I.+II.+III.+IV.)</t>
  </si>
  <si>
    <t>LAMBERG-KASTÉLY KULTURÁLIS KÖZPONT KÖLTSÉGVETÉSI KIADÁSOK ÖSSZESEN (I.+II.)</t>
  </si>
  <si>
    <t>LAMBERG-KASTÉLY KULTURÁLIS KÖZPONT KIADÁSOK ÖSSZESEN (I.+II.+III.+IV.)</t>
  </si>
  <si>
    <t>MÓR VÁROSI ÖNKORMÁNYZAT 2016 ÉVI KONSZOLIDÁLT KÖLTSÉGVETÉSE KÖTELEZŐ FELADATOK, ÖNKÉNT VÁLLALT FELADATOK, ÁLLAMI (ÁLLAMIGAZGATÁSI) FELADATOK BONTÁSBAN</t>
  </si>
  <si>
    <t>KÖTELEZŐ FELADATOK</t>
  </si>
  <si>
    <t>ÖNKÉNT VÁLLALT FELADATOK</t>
  </si>
  <si>
    <t>Település-fejlesztés, település-rendezés</t>
  </si>
  <si>
    <t>Település-üzemeltetés (köztemetők, közvilágítás, közutak, közparkok, parkolók és egyéb közterületek kialakítása és fenntartása)</t>
  </si>
  <si>
    <t>Környezet-egészségügy (közisztaság, környezet tisztaság biztosítása, rovar- és rágcsálóirtás), hulladékgazdálkodás</t>
  </si>
  <si>
    <t>Óvodai ellátás</t>
  </si>
  <si>
    <t>Kulturális szolgáltatás (nyilvános könyvtári ellátás biztosítása, kulturális örökség helyi védelme, helyi közművelő-dés támogatása)</t>
  </si>
  <si>
    <t>Szociális, gyermekjóléti szolgáltatások és ellátások</t>
  </si>
  <si>
    <t>Lakás- és helyiség-gazdálkodás</t>
  </si>
  <si>
    <t>Hajléktalan személyek ellátása és rehabilitációja</t>
  </si>
  <si>
    <t>Helyi környezet- és természet-védelem, vízgazdálko-dás, vízkárelhárítás</t>
  </si>
  <si>
    <t>Honvédelem, polgári védelem, katasztrófa-védelem, helyi közfoglalkoz-tatás</t>
  </si>
  <si>
    <t>Helyi adóval, gazdaság-szervezéssel és a turizmussal kapcsolatos feladatok</t>
  </si>
  <si>
    <t>Sport, ifjúsági ügyek</t>
  </si>
  <si>
    <t>Helyi közösségi közlekedés biztosítása</t>
  </si>
  <si>
    <t>Munkanélküli aktív korúak ellátása</t>
  </si>
  <si>
    <t>Lakásfenntar-tással, lakhatással összefüggő ellátások, önkormányzati segélyezés</t>
  </si>
  <si>
    <t>Rendszeres gyermekvé-delmi támogatás</t>
  </si>
  <si>
    <t>Kötelező feladatok összesen</t>
  </si>
  <si>
    <t>Önkormányzati tulajdonú gazdasági társaságok fenntartása és működtetése</t>
  </si>
  <si>
    <t>Városi elismerő és kitüntető címek adományozása, városi rendezvények megtartása</t>
  </si>
  <si>
    <t>Egyházak, sport- és civil szervezetek támogatása, közalapítvá-nyok fenntartása, az egészségügyi alapellátáshoz biztosított külön támogatás, alapító tagként a TDM szervezet működtetésé-hez való hozzájárulás</t>
  </si>
  <si>
    <t>Felsőoktatási ösztöndíjak, iskolatej, HPV oltás biztosítása, ROTA vírus elleni védőoltás, úszásoktatás-hoz való hozzájárulás</t>
  </si>
  <si>
    <t>Fiatal házasok első lakáshoz jutásának támogatása, köztisztviselői lakásvásárlás támogatása, adósságkeze-lési szolgáltatás</t>
  </si>
  <si>
    <t>Helyi védelem alá helyezett épületek felújításához történő hozzájárulás</t>
  </si>
  <si>
    <t>Ápolási díj, közgyógyellá-tás, családtámoga-tások</t>
  </si>
  <si>
    <t>Önként vállalt feladatok összesen</t>
  </si>
  <si>
    <t>Helyi környezet- és természet-védelem, vízgazdálkodás, vízkárelhárítás</t>
  </si>
  <si>
    <t>IV.</t>
  </si>
  <si>
    <t>Függő, átfutó, kiegyenlítő kiadások</t>
  </si>
  <si>
    <t>CÉLTARTALÉKOK ÉS ÁLTALÁNOS TARTALÉK</t>
  </si>
  <si>
    <t xml:space="preserve"> </t>
  </si>
  <si>
    <t xml:space="preserve">Céltartalékok  </t>
  </si>
  <si>
    <t>2016. évi előirányzat</t>
  </si>
  <si>
    <t>Évközi normatíva lemondás</t>
  </si>
  <si>
    <t>Intézményi tartalék</t>
  </si>
  <si>
    <t>Iparűzési adó</t>
  </si>
  <si>
    <t>Közfoglalkoztatás önerő céltartalék</t>
  </si>
  <si>
    <t>Fejlesztési célú</t>
  </si>
  <si>
    <t>Panelprogram forrás elkülönítés</t>
  </si>
  <si>
    <t>Környezetvédelmi alap</t>
  </si>
  <si>
    <t>Építéshatósági alap</t>
  </si>
  <si>
    <t>Közműfejlesztési tartalék</t>
  </si>
  <si>
    <t>Gerontex Kft. jótállási garancia</t>
  </si>
  <si>
    <t>Véradó állomás felújítása I. ütem</t>
  </si>
  <si>
    <t>Városi csapadékvíz elvezető rendszerek felújítása pályázati önerő</t>
  </si>
  <si>
    <t>Fejlesztési céltartalék</t>
  </si>
  <si>
    <t>Pályázati önerő tartalék TOP és egyéb pályázatokra</t>
  </si>
  <si>
    <t>Céltartalékok összesen</t>
  </si>
  <si>
    <t>Általános tartalékok összesen</t>
  </si>
  <si>
    <t>TARTALÉKOK ÖSSZESEN</t>
  </si>
  <si>
    <t>Mór Városi Önkormányzat 2016. évi konszolidált felhalmozási költségvetése és annak finanszírozása</t>
  </si>
  <si>
    <t xml:space="preserve">kiemelt előirányzatok, azon belül kormányzati funkció, feladat bontásban, </t>
  </si>
  <si>
    <t xml:space="preserve">elkülönítetten az európai uniós forrásból finanszírozott támogatással megvalósuló programok, projektek kiadásait, </t>
  </si>
  <si>
    <t>valamint az önkormányzat ilyen projekthez történő hozzájárulását</t>
  </si>
  <si>
    <t>Beruházások, felújítások, támogatás értékű felhalmozási kiadások, felhalmozási célú pénzeszközátadások</t>
  </si>
  <si>
    <t>Pénzma-radványból</t>
  </si>
  <si>
    <t>EU támogatás</t>
  </si>
  <si>
    <t>Fejlesztési bevételből</t>
  </si>
  <si>
    <t>Működési bevételből</t>
  </si>
  <si>
    <t>Összesen</t>
  </si>
  <si>
    <t>finanszírozott fejlesztések</t>
  </si>
  <si>
    <t>Áthúzódó</t>
  </si>
  <si>
    <t>2016. évi</t>
  </si>
  <si>
    <t>Beruházások</t>
  </si>
  <si>
    <t>Köztemető-fenntartás és -működtetés (013320)</t>
  </si>
  <si>
    <t>Kálvária temető ravatalozó építés</t>
  </si>
  <si>
    <t>Homoki temető, Kálvária temető kerítés építés</t>
  </si>
  <si>
    <t>Urnafal építés</t>
  </si>
  <si>
    <t>Járdaépítés az épület körül és az urnafalak között</t>
  </si>
  <si>
    <t>Útépítés az új parcellákhoz</t>
  </si>
  <si>
    <t>Az önkormányzati vagyonnal való gazdálkodással kapcsolatos feladatok (013350)</t>
  </si>
  <si>
    <t>Kis értékű eszközbeszerzés</t>
  </si>
  <si>
    <t>Ingatlan vásárlások</t>
  </si>
  <si>
    <t>Posta akadálymentesítése</t>
  </si>
  <si>
    <t>Gárdonyi Iskola eszközbeszerzés</t>
  </si>
  <si>
    <t>Petőfi Iskola új épület</t>
  </si>
  <si>
    <t>Intézményi kis összegű beruházások</t>
  </si>
  <si>
    <t>Táncsics Mihály Gimnázium konyhai szellőzőrendszer</t>
  </si>
  <si>
    <t>Piac udvar víz mérősítés</t>
  </si>
  <si>
    <t>Városközpont légvezeték hálózat átépítés</t>
  </si>
  <si>
    <t>Barnamezős területek rehabilitációja</t>
  </si>
  <si>
    <t>Meseház Óvoda bővítése (tornaszoba építés)</t>
  </si>
  <si>
    <t>1938. hrsz-ú ingatlan megvásárlása</t>
  </si>
  <si>
    <t>Zrínyi u. 307/2 hrsz-ú ingatlanon elektromos hálózat kiépítése</t>
  </si>
  <si>
    <t>Kiemelt állami és önkormányzati rendezvények (016080)</t>
  </si>
  <si>
    <t>Zongora beszerzés</t>
  </si>
  <si>
    <t>Hosszabb időtartamú közfoglalkoztatás (041233)</t>
  </si>
  <si>
    <t>Zrínyi u. 36. sz. alatti ingatlannál kazán- és aprítéktároló építése</t>
  </si>
  <si>
    <t>Pellet készítő gép beszerzése</t>
  </si>
  <si>
    <t>Finom aprító gép</t>
  </si>
  <si>
    <t>Út, autópálya építés (045120)</t>
  </si>
  <si>
    <t>Autóbusz pályaudvar rekonstrukció</t>
  </si>
  <si>
    <t>Forgalombiztonsági beavatkozások</t>
  </si>
  <si>
    <t>Mór út és járdaépítés</t>
  </si>
  <si>
    <t>Fedett buszvárók telepítése</t>
  </si>
  <si>
    <t>Külterületi utak stabilizálása mart aszfalttal</t>
  </si>
  <si>
    <t>Nem veszélyes (települési) hulladék vegyes (ömlesztett) begyüjtése, szállítása, átrakása (051030)</t>
  </si>
  <si>
    <t>Szennyvíz gyűjtése, tisztítása, elhelyezése (052020)</t>
  </si>
  <si>
    <t>Gerincvezeték kiépítése és szennyvízátemelő berendezések beszerzése</t>
  </si>
  <si>
    <t>Településfejlesztés igazgatása (062010)</t>
  </si>
  <si>
    <t>Településrendezési Terv felülvizsgálata</t>
  </si>
  <si>
    <t>Víztermelés, -kezelés, -ellátás (063080)</t>
  </si>
  <si>
    <t>Ivóvíz bérleti díj terhére megvalósítható beruházás</t>
  </si>
  <si>
    <t>Közvilágítás (064010)</t>
  </si>
  <si>
    <t>Városi lámpahely bővítés</t>
  </si>
  <si>
    <t>Velegi úti iparterület közvilágítás bővítés I. ütem</t>
  </si>
  <si>
    <t>Hálózati csatlakozási díj</t>
  </si>
  <si>
    <t>Zöldterület-kezelés (066010)</t>
  </si>
  <si>
    <t>Intézményi játszóterek szabványosítása</t>
  </si>
  <si>
    <t>Trianoni emlékmű pályázati önerő</t>
  </si>
  <si>
    <t>Babos kút területrendezés</t>
  </si>
  <si>
    <t>Térfigyelő kamerarendszer bővítés</t>
  </si>
  <si>
    <t>Család és nővédelmi egészségügyi gondozás (074031)</t>
  </si>
  <si>
    <t>Kis értékű informatikai eszköz beszerzés</t>
  </si>
  <si>
    <t>Sportlétesítmények, edzőtáborok működtetése és fejlesztése (081030)</t>
  </si>
  <si>
    <t>Futópálya, távolugró gödör, lőtér, kapu, szervízút kialakítása</t>
  </si>
  <si>
    <t>Szabadidős park, fürdő és strandszolgáltatás (081061)</t>
  </si>
  <si>
    <t>Kültéri fitnesspark létesítése</t>
  </si>
  <si>
    <t>Felújítások</t>
  </si>
  <si>
    <t>Kálvária temető szoborcsoport felújítása, Kálvária domb és keresztek felújítása</t>
  </si>
  <si>
    <t>Luzsénszky kripta felújítása</t>
  </si>
  <si>
    <t>Bérlakás és nem lakáscélú helyiségek felújítása (Mór-Holding Kft.)</t>
  </si>
  <si>
    <t>Intézményi épület felújítások tervezési költségei</t>
  </si>
  <si>
    <t>Intézményi kis összegű felújítások</t>
  </si>
  <si>
    <t>2576. hrsz-ú pince felújítás 1. ütem</t>
  </si>
  <si>
    <t>Lamberg pince felújítása</t>
  </si>
  <si>
    <t>Volán faház áthelyezése</t>
  </si>
  <si>
    <t>Mór út és járdaépítés, felújítás</t>
  </si>
  <si>
    <t>Butik sor parkoló, üzletekhez árufeltöltő út kialakítása</t>
  </si>
  <si>
    <t>Tervkészítések</t>
  </si>
  <si>
    <t>Szent János szobor felújítása, áthelyezése</t>
  </si>
  <si>
    <t>Város területén feszületek felújítása</t>
  </si>
  <si>
    <t>Mór-Holding Kft. eszközbeszerzés támogatása</t>
  </si>
  <si>
    <t>Látó-hegyi tavak felújításának támogatása</t>
  </si>
  <si>
    <t>Város-, községgazdálkodási egyéb szolgáltatások (066020)</t>
  </si>
  <si>
    <t>Helyi védettség alatt lévő épületek felújításának támogatása</t>
  </si>
  <si>
    <t>Panelfelújítás - önkormányzati támogatás</t>
  </si>
  <si>
    <t>Hagyományos technológiával épült ingatlanok felújításának támogatása</t>
  </si>
  <si>
    <t>Sportfejlesztési program támogatása Móri SE</t>
  </si>
  <si>
    <t>Egyházak közösségi és hitéleti tevékenységének támogatása (084040)</t>
  </si>
  <si>
    <t>Katolikus egyház Plébánia templom lépcsőfelújítás és korlát építés támogatása</t>
  </si>
  <si>
    <t>Lakáshoz jutást segítő támogatások (061030)</t>
  </si>
  <si>
    <t>Első lakáshoz jutók támogatása</t>
  </si>
  <si>
    <t>Köztisztviselői lakásvásárlási hitel</t>
  </si>
  <si>
    <t>Móri SE visszatérítendő felhalmozási célú támogatás</t>
  </si>
  <si>
    <t>Fejlesztési célú céltartalékok</t>
  </si>
  <si>
    <t>Épításhatósági alap</t>
  </si>
  <si>
    <t>Városi csapadékvíz elvezető rendszerek felújítása, korszerűsítése</t>
  </si>
  <si>
    <t>Intézmények</t>
  </si>
  <si>
    <t>Móri Polgárnesteri Hivatal</t>
  </si>
  <si>
    <t>Önkormányzatok és önkormányzati hivatalok jogalkotó és általános igazgatási tevékenysége (011130)</t>
  </si>
  <si>
    <t>Bútor beszerzés</t>
  </si>
  <si>
    <t>Informatikai beszerzések</t>
  </si>
  <si>
    <t>Faház vásárlás (Komárom)</t>
  </si>
  <si>
    <t>Személyautó beszerzés</t>
  </si>
  <si>
    <t>Iratmegsemmesítő beszerzés</t>
  </si>
  <si>
    <t>Nagy teljesítményű multifunkcionális másológép (Humán Irodára)</t>
  </si>
  <si>
    <t>Móri Pitypang Óvoda</t>
  </si>
  <si>
    <t>Hűtőgép</t>
  </si>
  <si>
    <t>Mór Városi Önkormányzat Ellátó Központja</t>
  </si>
  <si>
    <t>Fénymásoló</t>
  </si>
  <si>
    <t>Móri Napsugár Óvoda</t>
  </si>
  <si>
    <t>Móri Meseház Óvoda</t>
  </si>
  <si>
    <t>Nefelejcs Bölcsőde</t>
  </si>
  <si>
    <t>Lamberg-kastély Kulturális Központ</t>
  </si>
  <si>
    <t>Érdekeltségnövelő pályázat eszközbeszerzés</t>
  </si>
  <si>
    <t>Összesen:</t>
  </si>
  <si>
    <t>Végösszesen:</t>
  </si>
  <si>
    <t>13. melléklet a …../2016. (II.24.) Önkormányzati rendelethez</t>
  </si>
  <si>
    <t>Mór Városi Önkormányzat 2016. évi konszolidált engedélyezett létszáma</t>
  </si>
  <si>
    <t>Mór Városi Önkormányzat engedélyezett alkalmazotti létszáma kormányzati funkciók szerinti bontásban</t>
  </si>
  <si>
    <t>011130</t>
  </si>
  <si>
    <t>041233</t>
  </si>
  <si>
    <t>066020</t>
  </si>
  <si>
    <t>074031</t>
  </si>
  <si>
    <t>074032</t>
  </si>
  <si>
    <t>082042</t>
  </si>
  <si>
    <t>082043</t>
  </si>
  <si>
    <t>082044</t>
  </si>
  <si>
    <t>082063</t>
  </si>
  <si>
    <t>082092</t>
  </si>
  <si>
    <t>091110</t>
  </si>
  <si>
    <t>091130</t>
  </si>
  <si>
    <t>091220</t>
  </si>
  <si>
    <t>091250</t>
  </si>
  <si>
    <t>096015</t>
  </si>
  <si>
    <t>092260</t>
  </si>
  <si>
    <t>098021</t>
  </si>
  <si>
    <t>Önkormányzatok és önkormányzati hivatalok jogalkotó és általános igazgatási tevékenysége</t>
  </si>
  <si>
    <t>Hosszabb időtartamú közfoglalkoztatás</t>
  </si>
  <si>
    <t>Város-, községgazdálkodási egyéb szolgáltatások</t>
  </si>
  <si>
    <t>Család- és nővédelmi egészségügyi gondozás</t>
  </si>
  <si>
    <t>Ifjúság-egészségügyi gondozás</t>
  </si>
  <si>
    <t>Könyvtári állomány gyarapítása, nyilvántartása</t>
  </si>
  <si>
    <t>Könyvtári állomány feltárása, megőrzése, védelme</t>
  </si>
  <si>
    <t>Könyvtári szolgáltatások</t>
  </si>
  <si>
    <t>Múzeumi kiállítási tevékenység</t>
  </si>
  <si>
    <t>Közművelődés - hagyományos közösségi kulturális értékek</t>
  </si>
  <si>
    <t>Óvodai nevelés, ellátás szakmai feladatai</t>
  </si>
  <si>
    <t>Nemzetiségi óvodai nevelés, ellátás szakmai feladatai</t>
  </si>
  <si>
    <t>Köznevelési intézmény 1-4. évfolyamán tanulók nevelésével, oktatásával összefüggő működtetési feladatok</t>
  </si>
  <si>
    <t>Alapfokú művészetoktatás-sal összefüggő működtetési feladatok</t>
  </si>
  <si>
    <t>Gyermekétkeztetés köznevelési intézményben</t>
  </si>
  <si>
    <t>Gimnázium és szakképző iskola tanulóinak közismereti és szakmai elméleti oktatásával összefüggő működtetési feladatok</t>
  </si>
  <si>
    <t>Pedagógiai szakszolgáltató tevékenység szakmai feladatai</t>
  </si>
  <si>
    <t>Gyermekek bölcsődei ellátása</t>
  </si>
  <si>
    <t>Gyermekétkezte-tés bölcsődében</t>
  </si>
  <si>
    <t>Köztisztviselő</t>
  </si>
  <si>
    <t>Közfoglal-koztatott</t>
  </si>
  <si>
    <t>Közalkalmazott</t>
  </si>
  <si>
    <t>Köztisztviselő / közalkalmazott</t>
  </si>
  <si>
    <t>Közfoglalkoztatott</t>
  </si>
  <si>
    <t>Mór Városi Önkormányzat</t>
  </si>
  <si>
    <t>Móri Polgármesteri Hivatal</t>
  </si>
  <si>
    <t>Kimutatás az államháztartáson kívülre nyújtott 2016. évi működési és felhalmozási célú támogatásokról</t>
  </si>
  <si>
    <t>Sor-
szám</t>
  </si>
  <si>
    <t>Támogatott szervezet neve</t>
  </si>
  <si>
    <t>Támogatás célja</t>
  </si>
  <si>
    <t>Működési célú támogatás összege</t>
  </si>
  <si>
    <t>Felhalmozási célú támogatás összege</t>
  </si>
  <si>
    <t>"Mór Város Sportjáért" Közalapítvány</t>
  </si>
  <si>
    <t>Működési támogatás</t>
  </si>
  <si>
    <t>Civil szervezetek (kérelem alapján)</t>
  </si>
  <si>
    <t>Bornapi rendezvények támogatása</t>
  </si>
  <si>
    <t>Háziorvosok és házi gyermekorvosok</t>
  </si>
  <si>
    <t>Praxistámogatás</t>
  </si>
  <si>
    <t>Kérelem alapján</t>
  </si>
  <si>
    <t>Panelfelújítás támogatása</t>
  </si>
  <si>
    <t>Sportcélú feladatok támogatása</t>
  </si>
  <si>
    <t>Középnyugat-magyarországi Közlekedési Központ Zrt.</t>
  </si>
  <si>
    <t>Veszteségfinanszírozás</t>
  </si>
  <si>
    <t>2016. évi működési támogatás</t>
  </si>
  <si>
    <t>Közművelődési Közalapítvány</t>
  </si>
  <si>
    <t>Mór Városi Sportegyesület</t>
  </si>
  <si>
    <t>Kisméretű műfüves labdarúgó pálya létesítésének támogatása</t>
  </si>
  <si>
    <t>Sportfejlesztési program támogatása</t>
  </si>
  <si>
    <t>Mór Városi Televízió Nonprofit Kft.</t>
  </si>
  <si>
    <t>Televíziós műsorszolgáltatás támogatása</t>
  </si>
  <si>
    <t>Móri Kurír megjelentetésének támogatása</t>
  </si>
  <si>
    <t>Mór-Holding Kft.</t>
  </si>
  <si>
    <t>Eszközbeszerzés</t>
  </si>
  <si>
    <t>Intézménykarbantartási üzletág működési támogatása</t>
  </si>
  <si>
    <t>Közterület tisztántartási feladatok támogatása</t>
  </si>
  <si>
    <t>Jégpálya üzemeltetési üzletág támogatása</t>
  </si>
  <si>
    <t>WS SZIK üzletág működési támogatása</t>
  </si>
  <si>
    <t>Móri SE Sporttelep fenntartásának támogatása</t>
  </si>
  <si>
    <t>Városi Strand üzemeltetésének támogatása</t>
  </si>
  <si>
    <t>Mórhő Kft.</t>
  </si>
  <si>
    <t>Móri Borvidék TDM Egyesület</t>
  </si>
  <si>
    <t>Móri Önkormányzati Tűzoltóság</t>
  </si>
  <si>
    <t>Móri Petőfi Horgász Egyesület</t>
  </si>
  <si>
    <t>Móri Szabadidőközpont Kft.</t>
  </si>
  <si>
    <t>Római Katolikus Egyház</t>
  </si>
  <si>
    <t>Plébánia templom lépcsőfelújítás és korlát építés támogatása</t>
  </si>
  <si>
    <t>Szent Erzsébet Római Katolikus Általános Iskola</t>
  </si>
  <si>
    <t>Egyházak támogatása (kérelem alapján)</t>
  </si>
  <si>
    <t>Tartalomjegyzék</t>
  </si>
  <si>
    <t>- 1. melléklet</t>
  </si>
  <si>
    <t>Mór Városi Önkormányzat 2016. évi konszolidált költségvetése előirányzat-csoportok, kiemelt előirányzatok szerinti bontásban</t>
  </si>
  <si>
    <t>- 2. melléklet</t>
  </si>
  <si>
    <t>Mór Városi Önkormányzat 2016. évi költségvetése előirányzat-csoportok, kiemelt előirányzatok szerinti bontásban</t>
  </si>
  <si>
    <t>- 3. melléklet</t>
  </si>
  <si>
    <t>Móri Polgármesteri Hivatal 2016. évi költségvetése előirányzat-csoportok, kiemelt előirányzatok szerinti bontásban</t>
  </si>
  <si>
    <t>- 4. melléklet</t>
  </si>
  <si>
    <t>Móri Pitypang Óvoda 2016. évi költségvetése előirányzat-csoportok, kiemelt előirányzatok szerinti bontásban</t>
  </si>
  <si>
    <t>- 5. melléklet</t>
  </si>
  <si>
    <t>Móri Napsugár Óvoda 2016. évi költségvetése előirányzat-csoportok, kiemelt előirányzatok szerinti bontásban</t>
  </si>
  <si>
    <t>- 6. melléklet</t>
  </si>
  <si>
    <t>Nefelejcs Bölcsőde 2016. évi költségvetése előirányzat-csoportok, kiemelt előirányzatok szerinti bontásban</t>
  </si>
  <si>
    <t>- 7. melléklet</t>
  </si>
  <si>
    <t>Lamberg-kastély Kulturális Központ 2016. évi költségvetése előirányzat-csoportok, kiemelt előirányzatok szerinti bontásban</t>
  </si>
  <si>
    <t>- 8. melléklet</t>
  </si>
  <si>
    <t>Mór Városi Önkormányzat 2016. évi konszolidált költségvetése kötelező feladatok, önként vállalt feladatok, állami (államigazgatási) feladatok bontásban</t>
  </si>
  <si>
    <t>- 9. melléklet</t>
  </si>
  <si>
    <t>Céltartalékok és általános tartalék</t>
  </si>
  <si>
    <t>- 10. melléklet</t>
  </si>
  <si>
    <t>Mór Városi Önkormányzat 2016. évi konszolidált felhalmozási költségvetése és annak finanszírozása kiemelt előirányzatok, azon belül kormányzati funkciók, feladat bontásban, elkülönítetten az európai uniós forrásból finanszírozott támogatással megvalósuló programok, projektek kiadásait, valamint az önkormányzat ilyen projekthez történő hozzájárulását</t>
  </si>
  <si>
    <t>- 11. melléklet</t>
  </si>
  <si>
    <t>- 12. melléklet</t>
  </si>
  <si>
    <t>1. melléklet a 18/2016. (VII.6.) Önkormányzati rendelethez</t>
  </si>
  <si>
    <t>2. melléklet a 18/2016. (VII.6.) Önkormányzati rendelethez</t>
  </si>
  <si>
    <t>3. melléklet a 18/2016. (VII.6.) Önkormányzati rendelethez</t>
  </si>
  <si>
    <t>4. melléklet a 18/2016. (VII.6.) Önkormányzati rendelethez</t>
  </si>
  <si>
    <t>5. melléklet a 18/2016. (VII.6.) Önkormányzati rendelethez</t>
  </si>
  <si>
    <t>6. melléklet a 18/2016. (VII.6.) Önkormányzati rendelethez</t>
  </si>
  <si>
    <t>7. melléklet a 18/2016. (VII.6.) Önkormányzati rendelethez</t>
  </si>
  <si>
    <t>8. melléklet a 18/2016. (VII.6.) Önkormányzati rendelethez</t>
  </si>
  <si>
    <t>9. melléklet a 18/2016. (VII.6.) Önkormányzati rendelethez</t>
  </si>
  <si>
    <t>10. melléklet a 18/2016. (VII.6.) Önkormányzati rendelethez</t>
  </si>
  <si>
    <t>11. melléklet a 18/2016. (VII.6.) Önkormányzati rendelethez</t>
  </si>
  <si>
    <t>12. melléklet a 18/2016. (VII.6.) önkormányzati rendelethez</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</si>
</sst>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 _F_t_-;\-* #,##0\ _F_t_-;_-* &quot;-&quot;??\ _F_t_-;_-@_-"/>
    <numFmt numFmtId="165" formatCode="#,###"/>
  </numFmts>
  <fonts count="6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sz val="11"/>
      <color indexed="8"/>
      <name val="Arial"/>
      <family val="2"/>
    </font>
    <font>
      <sz val="10"/>
      <color indexed="8"/>
      <name val="Arial"/>
      <family val="2"/>
    </font>
    <font>
      <b/>
      <sz val="14"/>
      <name val="Arial"/>
      <family val="2"/>
    </font>
    <font>
      <b/>
      <sz val="11"/>
      <name val="Arial"/>
      <family val="2"/>
    </font>
    <font>
      <b/>
      <sz val="12"/>
      <name val="Arial"/>
      <family val="2"/>
    </font>
    <font>
      <sz val="12"/>
      <name val="Arial"/>
      <family val="2"/>
    </font>
    <font>
      <b/>
      <i/>
      <sz val="11"/>
      <name val="Arial"/>
      <family val="2"/>
    </font>
    <font>
      <sz val="11"/>
      <name val="Arial"/>
      <family val="2"/>
    </font>
    <font>
      <i/>
      <sz val="11"/>
      <name val="Arial"/>
      <family val="2"/>
    </font>
    <font>
      <b/>
      <sz val="12"/>
      <color indexed="8"/>
      <name val="Arial"/>
      <family val="2"/>
    </font>
    <font>
      <b/>
      <i/>
      <sz val="11"/>
      <color indexed="8"/>
      <name val="Arial"/>
      <family val="2"/>
    </font>
    <font>
      <sz val="12"/>
      <color indexed="8"/>
      <name val="Arial"/>
      <family val="2"/>
    </font>
    <font>
      <b/>
      <sz val="11"/>
      <color indexed="8"/>
      <name val="Arial"/>
      <family val="2"/>
    </font>
    <font>
      <b/>
      <sz val="10"/>
      <name val="Arial"/>
      <family val="2"/>
    </font>
    <font>
      <sz val="10"/>
      <name val="Arial"/>
      <family val="2"/>
    </font>
    <font>
      <i/>
      <sz val="10"/>
      <name val="Arial"/>
      <family val="2"/>
    </font>
    <font>
      <sz val="10"/>
      <name val="MS Sans Serif"/>
      <family val="2"/>
    </font>
    <font>
      <sz val="10"/>
      <name val="Arial CE"/>
      <family val="0"/>
    </font>
    <font>
      <sz val="6"/>
      <name val="Arial"/>
      <family val="2"/>
    </font>
    <font>
      <sz val="8"/>
      <name val="Arial"/>
      <family val="2"/>
    </font>
    <font>
      <b/>
      <sz val="8"/>
      <name val="Arial"/>
      <family val="2"/>
    </font>
    <font>
      <b/>
      <sz val="8.5"/>
      <name val="Arial"/>
      <family val="2"/>
    </font>
    <font>
      <sz val="9"/>
      <name val="Arial"/>
      <family val="2"/>
    </font>
    <font>
      <b/>
      <sz val="9"/>
      <name val="Arial"/>
      <family val="2"/>
    </font>
    <font>
      <sz val="10"/>
      <name val="Times New Roman CE"/>
      <family val="0"/>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theme="1"/>
      <name val="Arial"/>
      <family val="2"/>
    </font>
    <font>
      <sz val="11"/>
      <color theme="1"/>
      <name val="Arial"/>
      <family val="2"/>
    </font>
    <font>
      <sz val="10"/>
      <color theme="1"/>
      <name val="Arial"/>
      <family val="2"/>
    </font>
    <font>
      <b/>
      <sz val="12"/>
      <color theme="1"/>
      <name val="Arial"/>
      <family val="2"/>
    </font>
    <font>
      <b/>
      <i/>
      <sz val="11"/>
      <color theme="1"/>
      <name val="Arial"/>
      <family val="2"/>
    </font>
    <font>
      <sz val="12"/>
      <color theme="1"/>
      <name val="Arial"/>
      <family val="2"/>
    </font>
    <font>
      <b/>
      <sz val="11"/>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C0C0C0"/>
        <bgColor indexed="64"/>
      </patternFill>
    </fill>
    <fill>
      <patternFill patternType="solid">
        <fgColor rgb="FFFFFF0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darkHorizontal"/>
    </fill>
    <fill>
      <patternFill patternType="solid">
        <fgColor indexed="65"/>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medium"/>
    </border>
    <border>
      <left style="medium"/>
      <right/>
      <top/>
      <bottom/>
    </border>
    <border>
      <left/>
      <right/>
      <top style="thin"/>
      <bottom style="thin"/>
    </border>
    <border>
      <left style="medium"/>
      <right style="medium"/>
      <top style="thin"/>
      <bottom style="thin"/>
    </border>
    <border>
      <left style="thin"/>
      <right style="medium"/>
      <top style="thin"/>
      <bottom style="thin"/>
    </border>
    <border>
      <left/>
      <right style="medium"/>
      <top style="thin"/>
      <bottom style="thin"/>
    </border>
    <border>
      <left style="medium"/>
      <right style="medium"/>
      <top/>
      <bottom style="thin"/>
    </border>
    <border>
      <left style="thin"/>
      <right style="medium"/>
      <top/>
      <bottom style="thin"/>
    </border>
    <border>
      <left/>
      <right/>
      <top/>
      <bottom style="thin"/>
    </border>
    <border>
      <left/>
      <right/>
      <top style="thin"/>
      <bottom/>
    </border>
    <border>
      <left/>
      <right style="medium"/>
      <top/>
      <bottom style="thin"/>
    </border>
    <border>
      <left/>
      <right style="medium"/>
      <top style="thin"/>
      <bottom/>
    </border>
    <border>
      <left style="medium"/>
      <right style="medium"/>
      <top style="thin"/>
      <bottom/>
    </border>
    <border>
      <left/>
      <right/>
      <top style="medium"/>
      <bottom style="thin"/>
    </border>
    <border>
      <left/>
      <right style="medium"/>
      <top style="medium"/>
      <bottom style="thin"/>
    </border>
    <border>
      <left style="medium"/>
      <right style="medium"/>
      <top style="medium"/>
      <bottom style="thin"/>
    </border>
    <border>
      <left style="medium"/>
      <right/>
      <top/>
      <bottom style="medium"/>
    </border>
    <border>
      <left/>
      <right/>
      <top/>
      <bottom style="medium"/>
    </border>
    <border>
      <left style="medium"/>
      <right style="medium"/>
      <top/>
      <bottom style="medium"/>
    </border>
    <border>
      <left style="medium"/>
      <right/>
      <top style="medium"/>
      <bottom/>
    </border>
    <border>
      <left/>
      <right/>
      <top style="medium"/>
      <bottom/>
    </border>
    <border>
      <left/>
      <right style="medium"/>
      <top/>
      <bottom style="medium"/>
    </border>
    <border>
      <left/>
      <right style="medium"/>
      <top style="medium"/>
      <bottom/>
    </border>
    <border>
      <left style="medium"/>
      <right style="medium"/>
      <top style="medium"/>
      <bottom/>
    </border>
    <border>
      <left style="medium"/>
      <right style="medium"/>
      <top/>
      <bottom/>
    </border>
    <border>
      <left style="thin"/>
      <right style="medium"/>
      <top style="medium"/>
      <bottom/>
    </border>
    <border>
      <left style="thin"/>
      <right style="medium"/>
      <top/>
      <bottom style="medium"/>
    </border>
    <border>
      <left/>
      <right style="thin"/>
      <top style="thin"/>
      <bottom style="thin"/>
    </border>
    <border>
      <left style="thin"/>
      <right/>
      <top style="thin"/>
      <bottom style="thin"/>
    </border>
    <border>
      <left style="thin"/>
      <right style="thin"/>
      <top style="thin"/>
      <bottom style="thin"/>
    </border>
    <border>
      <left style="thin"/>
      <right/>
      <top style="thin"/>
      <bottom/>
    </border>
    <border>
      <left style="thin"/>
      <right style="medium"/>
      <top style="thin"/>
      <bottom/>
    </border>
    <border>
      <left style="medium"/>
      <right style="medium"/>
      <top style="thin"/>
      <bottom style="medium"/>
    </border>
    <border>
      <left/>
      <right style="thin"/>
      <top style="thin"/>
      <bottom style="medium"/>
    </border>
    <border>
      <left style="thin"/>
      <right/>
      <top style="thin"/>
      <bottom style="medium"/>
    </border>
    <border>
      <left style="thin"/>
      <right style="medium"/>
      <top style="thin"/>
      <bottom style="mediu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thin"/>
      <top/>
      <bottom/>
    </border>
    <border>
      <left style="thin"/>
      <right/>
      <top/>
      <bottom/>
    </border>
    <border>
      <left/>
      <right style="thin"/>
      <top/>
      <bottom/>
    </border>
    <border>
      <left style="thin"/>
      <right style="thin"/>
      <top/>
      <bottom style="thin"/>
    </border>
    <border>
      <left style="medium"/>
      <right style="thin"/>
      <top style="medium"/>
      <bottom style="thin"/>
    </border>
    <border>
      <left style="thin"/>
      <right style="thin"/>
      <top style="medium"/>
      <bottom/>
    </border>
    <border>
      <left style="thin"/>
      <right style="medium"/>
      <top style="medium"/>
      <bottom style="thin"/>
    </border>
    <border>
      <left style="medium"/>
      <right style="thin"/>
      <top style="thin"/>
      <bottom style="thin"/>
    </border>
    <border>
      <left style="thin"/>
      <right/>
      <top style="medium"/>
      <bottom style="medium"/>
    </border>
    <border>
      <left style="medium"/>
      <right/>
      <top style="thin"/>
      <bottom/>
    </border>
    <border>
      <left/>
      <right style="medium"/>
      <top/>
      <bottom/>
    </border>
    <border>
      <left style="thin"/>
      <right style="medium"/>
      <top/>
      <bottom/>
    </border>
    <border>
      <left style="medium"/>
      <right style="thin"/>
      <top style="thin"/>
      <bottom style="medium"/>
    </border>
    <border>
      <left style="thin"/>
      <right style="thin"/>
      <top style="thin"/>
      <bottom style="medium"/>
    </border>
    <border>
      <left style="medium"/>
      <right style="thin"/>
      <top style="medium"/>
      <bottom style="medium"/>
    </border>
    <border>
      <left style="medium"/>
      <right style="thin"/>
      <top style="medium"/>
      <bottom/>
    </border>
    <border>
      <left style="thin"/>
      <right/>
      <top style="medium"/>
      <bottom/>
    </border>
    <border>
      <left style="thin"/>
      <right style="thin"/>
      <top style="medium"/>
      <bottom style="thin"/>
    </border>
    <border>
      <left style="thin"/>
      <right/>
      <top style="medium"/>
      <bottom style="thin"/>
    </border>
    <border>
      <left style="medium"/>
      <right style="thin"/>
      <top style="thin"/>
      <bottom/>
    </border>
    <border>
      <left style="medium"/>
      <right style="thin"/>
      <top/>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3" fillId="0" borderId="0" applyFon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0" fillId="22" borderId="7" applyNumberFormat="0" applyFont="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3" fillId="29" borderId="0" applyNumberFormat="0" applyBorder="0" applyAlignment="0" applyProtection="0"/>
    <xf numFmtId="0" fontId="54" fillId="30" borderId="8" applyNumberFormat="0" applyAlignment="0" applyProtection="0"/>
    <xf numFmtId="0" fontId="55" fillId="0" borderId="0" applyNumberFormat="0" applyFill="0" applyBorder="0" applyAlignment="0" applyProtection="0"/>
    <xf numFmtId="0" fontId="33" fillId="0" borderId="0">
      <alignment/>
      <protection/>
    </xf>
    <xf numFmtId="0" fontId="43" fillId="0" borderId="0">
      <alignment/>
      <protection/>
    </xf>
    <xf numFmtId="0" fontId="33" fillId="0" borderId="0">
      <alignment/>
      <protection/>
    </xf>
    <xf numFmtId="0" fontId="36" fillId="0" borderId="0">
      <alignment/>
      <protection/>
    </xf>
    <xf numFmtId="0" fontId="35" fillId="0" borderId="0">
      <alignment/>
      <protection/>
    </xf>
    <xf numFmtId="0" fontId="5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58" fillId="32" borderId="0" applyNumberFormat="0" applyBorder="0" applyAlignment="0" applyProtection="0"/>
    <xf numFmtId="0" fontId="59" fillId="30" borderId="1" applyNumberFormat="0" applyAlignment="0" applyProtection="0"/>
    <xf numFmtId="9" fontId="0" fillId="0" borderId="0" applyFont="0" applyFill="0" applyBorder="0" applyAlignment="0" applyProtection="0"/>
  </cellStyleXfs>
  <cellXfs count="469">
    <xf numFmtId="0" fontId="0" fillId="0" borderId="0" xfId="0" applyFont="1" applyAlignment="1">
      <alignment/>
    </xf>
    <xf numFmtId="0" fontId="60" fillId="0" borderId="0" xfId="0" applyFont="1" applyAlignment="1">
      <alignment horizontal="right"/>
    </xf>
    <xf numFmtId="0" fontId="61" fillId="0" borderId="0" xfId="0" applyFont="1" applyAlignment="1">
      <alignment/>
    </xf>
    <xf numFmtId="0" fontId="62" fillId="0" borderId="0" xfId="0" applyFont="1" applyAlignment="1">
      <alignment horizontal="right"/>
    </xf>
    <xf numFmtId="0" fontId="60" fillId="0" borderId="10" xfId="0" applyFont="1" applyBorder="1" applyAlignment="1">
      <alignment horizontal="right"/>
    </xf>
    <xf numFmtId="0" fontId="60" fillId="0" borderId="10" xfId="0" applyFont="1" applyBorder="1" applyAlignment="1">
      <alignment horizontal="center"/>
    </xf>
    <xf numFmtId="0" fontId="60" fillId="0" borderId="11" xfId="0" applyFont="1" applyBorder="1" applyAlignment="1">
      <alignment horizontal="center"/>
    </xf>
    <xf numFmtId="0" fontId="60" fillId="0" borderId="12" xfId="0" applyFont="1" applyBorder="1" applyAlignment="1">
      <alignment horizontal="center"/>
    </xf>
    <xf numFmtId="0" fontId="60" fillId="0" borderId="13" xfId="0" applyFont="1" applyBorder="1" applyAlignment="1">
      <alignment horizontal="center"/>
    </xf>
    <xf numFmtId="0" fontId="60" fillId="0" borderId="0" xfId="0" applyFont="1" applyAlignment="1">
      <alignment/>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horizontal="center" vertical="center"/>
    </xf>
    <xf numFmtId="0" fontId="22" fillId="0" borderId="10" xfId="0" applyFont="1" applyFill="1" applyBorder="1" applyAlignment="1">
      <alignment horizontal="center" vertical="center"/>
    </xf>
    <xf numFmtId="3" fontId="22" fillId="0" borderId="10" xfId="0" applyNumberFormat="1" applyFont="1" applyFill="1" applyBorder="1" applyAlignment="1">
      <alignment horizontal="center" vertical="center" wrapText="1"/>
    </xf>
    <xf numFmtId="0" fontId="23" fillId="34" borderId="11" xfId="0" applyFont="1" applyFill="1" applyBorder="1" applyAlignment="1">
      <alignment horizontal="center" vertical="center"/>
    </xf>
    <xf numFmtId="0" fontId="23" fillId="34" borderId="12" xfId="0" applyFont="1" applyFill="1" applyBorder="1" applyAlignment="1">
      <alignment vertical="center"/>
    </xf>
    <xf numFmtId="0" fontId="24" fillId="34" borderId="12" xfId="0" applyFont="1" applyFill="1" applyBorder="1" applyAlignment="1">
      <alignment vertical="center"/>
    </xf>
    <xf numFmtId="3" fontId="23" fillId="34" borderId="10" xfId="0" applyNumberFormat="1" applyFont="1" applyFill="1" applyBorder="1" applyAlignment="1">
      <alignment vertical="center"/>
    </xf>
    <xf numFmtId="3" fontId="23" fillId="34" borderId="14" xfId="0" applyNumberFormat="1" applyFont="1" applyFill="1" applyBorder="1" applyAlignment="1">
      <alignment vertical="center"/>
    </xf>
    <xf numFmtId="0" fontId="24" fillId="0" borderId="0" xfId="0" applyFont="1" applyAlignment="1">
      <alignment vertical="center"/>
    </xf>
    <xf numFmtId="0" fontId="24" fillId="0" borderId="15" xfId="0" applyFont="1" applyBorder="1" applyAlignment="1">
      <alignment vertical="center"/>
    </xf>
    <xf numFmtId="0" fontId="23" fillId="0" borderId="0" xfId="0" applyFont="1" applyBorder="1" applyAlignment="1">
      <alignment horizontal="center" vertical="center"/>
    </xf>
    <xf numFmtId="0" fontId="23" fillId="0" borderId="16" xfId="0" applyFont="1" applyBorder="1" applyAlignment="1">
      <alignment vertical="center"/>
    </xf>
    <xf numFmtId="0" fontId="24" fillId="0" borderId="16" xfId="0" applyFont="1" applyBorder="1" applyAlignment="1">
      <alignment vertical="center"/>
    </xf>
    <xf numFmtId="3" fontId="23" fillId="0" borderId="17" xfId="0" applyNumberFormat="1" applyFont="1" applyBorder="1" applyAlignment="1">
      <alignment vertical="center"/>
    </xf>
    <xf numFmtId="3" fontId="23" fillId="0" borderId="18" xfId="0" applyNumberFormat="1" applyFont="1" applyBorder="1" applyAlignment="1">
      <alignment vertical="center"/>
    </xf>
    <xf numFmtId="0" fontId="25" fillId="0" borderId="15" xfId="0" applyFont="1" applyBorder="1" applyAlignment="1">
      <alignmen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25" fillId="0" borderId="16" xfId="0" applyFont="1" applyBorder="1" applyAlignment="1">
      <alignment horizontal="left" vertical="center" wrapText="1"/>
    </xf>
    <xf numFmtId="0" fontId="25" fillId="0" borderId="19" xfId="0" applyFont="1" applyBorder="1" applyAlignment="1">
      <alignment horizontal="left" vertical="center" wrapText="1"/>
    </xf>
    <xf numFmtId="3" fontId="25" fillId="0" borderId="20" xfId="0" applyNumberFormat="1" applyFont="1" applyBorder="1" applyAlignment="1">
      <alignment vertical="center"/>
    </xf>
    <xf numFmtId="3" fontId="25" fillId="0" borderId="21" xfId="0" applyNumberFormat="1" applyFont="1" applyBorder="1" applyAlignment="1">
      <alignment vertical="center"/>
    </xf>
    <xf numFmtId="0" fontId="25" fillId="0" borderId="0" xfId="0" applyFont="1" applyAlignment="1">
      <alignment vertical="center"/>
    </xf>
    <xf numFmtId="0" fontId="25" fillId="0" borderId="0" xfId="0" applyFont="1" applyBorder="1" applyAlignment="1" quotePrefix="1">
      <alignment horizontal="center" vertical="center"/>
    </xf>
    <xf numFmtId="0" fontId="25" fillId="0" borderId="22" xfId="0" applyFont="1" applyBorder="1" applyAlignment="1">
      <alignment horizontal="left" vertical="center"/>
    </xf>
    <xf numFmtId="0" fontId="25" fillId="0" borderId="22" xfId="0" applyFont="1" applyBorder="1" applyAlignment="1">
      <alignment horizontal="left" vertical="center" wrapText="1"/>
    </xf>
    <xf numFmtId="0" fontId="25" fillId="0" borderId="22" xfId="0" applyFont="1" applyBorder="1" applyAlignment="1">
      <alignment vertical="center"/>
    </xf>
    <xf numFmtId="0" fontId="25" fillId="0" borderId="22" xfId="0" applyFont="1" applyBorder="1" applyAlignment="1" quotePrefix="1">
      <alignment vertical="center"/>
    </xf>
    <xf numFmtId="0" fontId="23" fillId="0" borderId="22" xfId="0" applyFont="1" applyBorder="1" applyAlignment="1">
      <alignment vertical="center"/>
    </xf>
    <xf numFmtId="0" fontId="24" fillId="0" borderId="22" xfId="0" applyFont="1" applyBorder="1" applyAlignment="1">
      <alignment vertical="center"/>
    </xf>
    <xf numFmtId="3" fontId="23" fillId="0" borderId="20" xfId="0" applyNumberFormat="1" applyFont="1" applyBorder="1" applyAlignment="1">
      <alignment vertical="center"/>
    </xf>
    <xf numFmtId="3" fontId="23" fillId="0" borderId="21" xfId="0" applyNumberFormat="1" applyFont="1" applyBorder="1" applyAlignment="1">
      <alignment vertical="center"/>
    </xf>
    <xf numFmtId="0" fontId="26" fillId="0" borderId="15" xfId="0" applyFont="1" applyBorder="1" applyAlignment="1">
      <alignment vertical="center"/>
    </xf>
    <xf numFmtId="0" fontId="22" fillId="0" borderId="0" xfId="0" applyFont="1" applyBorder="1" applyAlignment="1">
      <alignment horizontal="center" vertical="center"/>
    </xf>
    <xf numFmtId="0" fontId="25" fillId="0" borderId="23" xfId="0" applyFont="1" applyBorder="1" applyAlignment="1">
      <alignment horizontal="center" vertical="center"/>
    </xf>
    <xf numFmtId="0" fontId="26" fillId="0" borderId="22" xfId="0" applyFont="1" applyBorder="1" applyAlignment="1">
      <alignment vertical="center"/>
    </xf>
    <xf numFmtId="0" fontId="26" fillId="0" borderId="0" xfId="0" applyFont="1" applyAlignment="1">
      <alignment vertical="center"/>
    </xf>
    <xf numFmtId="0" fontId="25" fillId="0" borderId="22" xfId="0" applyFont="1" applyBorder="1" applyAlignment="1">
      <alignment horizontal="center" vertical="center"/>
    </xf>
    <xf numFmtId="0" fontId="25" fillId="0" borderId="16" xfId="0" applyFont="1" applyBorder="1" applyAlignment="1">
      <alignment vertical="center"/>
    </xf>
    <xf numFmtId="0" fontId="27" fillId="0" borderId="15" xfId="0" applyFont="1" applyBorder="1" applyAlignment="1">
      <alignment vertical="center"/>
    </xf>
    <xf numFmtId="0" fontId="27" fillId="0" borderId="0" xfId="0" applyFont="1" applyBorder="1" applyAlignment="1">
      <alignment vertical="center"/>
    </xf>
    <xf numFmtId="0" fontId="27" fillId="0" borderId="16" xfId="0" applyFont="1" applyBorder="1" applyAlignment="1" quotePrefix="1">
      <alignment horizontal="center" vertical="center"/>
    </xf>
    <xf numFmtId="0" fontId="27" fillId="0" borderId="16" xfId="0" applyFont="1" applyBorder="1" applyAlignment="1">
      <alignment vertical="center"/>
    </xf>
    <xf numFmtId="0" fontId="27" fillId="0" borderId="0" xfId="0" applyFont="1" applyAlignment="1">
      <alignment vertical="center"/>
    </xf>
    <xf numFmtId="0" fontId="23" fillId="0" borderId="0" xfId="0" applyFont="1" applyBorder="1" applyAlignment="1">
      <alignment horizontal="right" vertical="center"/>
    </xf>
    <xf numFmtId="0" fontId="23" fillId="0" borderId="16" xfId="0" applyFont="1" applyBorder="1" applyAlignment="1">
      <alignment horizontal="left" vertical="center"/>
    </xf>
    <xf numFmtId="0" fontId="23" fillId="0" borderId="22" xfId="0" applyFont="1" applyBorder="1" applyAlignment="1">
      <alignment horizontal="left" vertical="center"/>
    </xf>
    <xf numFmtId="0" fontId="24" fillId="0" borderId="16" xfId="0" applyFont="1" applyBorder="1" applyAlignment="1" quotePrefix="1">
      <alignment horizontal="center" vertical="center"/>
    </xf>
    <xf numFmtId="3" fontId="25" fillId="0" borderId="17" xfId="0" applyNumberFormat="1" applyFont="1" applyBorder="1" applyAlignment="1">
      <alignment vertical="center"/>
    </xf>
    <xf numFmtId="3" fontId="25" fillId="0" borderId="18" xfId="0" applyNumberFormat="1" applyFont="1" applyBorder="1" applyAlignment="1">
      <alignment vertical="center"/>
    </xf>
    <xf numFmtId="0" fontId="23" fillId="35" borderId="11" xfId="0" applyFont="1" applyFill="1" applyBorder="1" applyAlignment="1">
      <alignment horizontal="left" vertical="center"/>
    </xf>
    <xf numFmtId="0" fontId="23" fillId="35" borderId="12" xfId="0" applyFont="1" applyFill="1" applyBorder="1" applyAlignment="1">
      <alignment horizontal="left" vertical="center"/>
    </xf>
    <xf numFmtId="3" fontId="23" fillId="35" borderId="10" xfId="0" applyNumberFormat="1" applyFont="1" applyFill="1" applyBorder="1" applyAlignment="1">
      <alignment vertical="center"/>
    </xf>
    <xf numFmtId="3" fontId="23" fillId="35" borderId="14" xfId="0" applyNumberFormat="1" applyFont="1" applyFill="1" applyBorder="1" applyAlignment="1">
      <alignment vertical="center"/>
    </xf>
    <xf numFmtId="0" fontId="23" fillId="34" borderId="12" xfId="0" applyFont="1" applyFill="1" applyBorder="1" applyAlignment="1">
      <alignment horizontal="left" vertical="center" wrapText="1"/>
    </xf>
    <xf numFmtId="0" fontId="23" fillId="0" borderId="0" xfId="0" applyFont="1" applyAlignment="1">
      <alignment vertical="center"/>
    </xf>
    <xf numFmtId="0" fontId="23" fillId="0" borderId="15" xfId="0" applyFont="1" applyBorder="1" applyAlignment="1">
      <alignment vertical="center"/>
    </xf>
    <xf numFmtId="0" fontId="23" fillId="12" borderId="15" xfId="0" applyFont="1" applyFill="1" applyBorder="1" applyAlignment="1">
      <alignment horizontal="center" vertical="center"/>
    </xf>
    <xf numFmtId="0" fontId="23" fillId="12" borderId="0" xfId="0" applyFont="1" applyFill="1" applyBorder="1" applyAlignment="1">
      <alignment horizontal="center" vertical="center"/>
    </xf>
    <xf numFmtId="0" fontId="23" fillId="12" borderId="22" xfId="0" applyFont="1" applyFill="1" applyBorder="1" applyAlignment="1">
      <alignment vertical="center"/>
    </xf>
    <xf numFmtId="0" fontId="24" fillId="12" borderId="22" xfId="0" applyFont="1" applyFill="1" applyBorder="1" applyAlignment="1">
      <alignment vertical="center"/>
    </xf>
    <xf numFmtId="3" fontId="23" fillId="12" borderId="20" xfId="0" applyNumberFormat="1" applyFont="1" applyFill="1" applyBorder="1" applyAlignment="1">
      <alignment vertical="center"/>
    </xf>
    <xf numFmtId="3" fontId="23" fillId="12" borderId="21" xfId="0" applyNumberFormat="1" applyFont="1" applyFill="1" applyBorder="1" applyAlignment="1">
      <alignment vertical="center"/>
    </xf>
    <xf numFmtId="0" fontId="23" fillId="34" borderId="11" xfId="0" applyFont="1" applyFill="1" applyBorder="1" applyAlignment="1">
      <alignment horizontal="left" vertical="center"/>
    </xf>
    <xf numFmtId="0" fontId="23" fillId="34" borderId="12" xfId="0" applyFont="1" applyFill="1" applyBorder="1" applyAlignment="1">
      <alignment horizontal="left" vertical="center"/>
    </xf>
    <xf numFmtId="0" fontId="23" fillId="34" borderId="12" xfId="0" applyFont="1" applyFill="1" applyBorder="1" applyAlignment="1">
      <alignment vertical="center" wrapText="1"/>
    </xf>
    <xf numFmtId="0" fontId="23" fillId="35" borderId="11" xfId="0" applyFont="1" applyFill="1" applyBorder="1" applyAlignment="1">
      <alignment horizontal="left" vertical="center" wrapText="1"/>
    </xf>
    <xf numFmtId="0" fontId="23" fillId="35" borderId="12" xfId="0" applyFont="1" applyFill="1" applyBorder="1" applyAlignment="1">
      <alignment horizontal="left" vertical="center"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3" fillId="34" borderId="11" xfId="0" applyFont="1" applyFill="1" applyBorder="1" applyAlignment="1">
      <alignment horizontal="center"/>
    </xf>
    <xf numFmtId="0" fontId="23" fillId="34" borderId="12" xfId="0" applyFont="1" applyFill="1" applyBorder="1" applyAlignment="1">
      <alignment/>
    </xf>
    <xf numFmtId="3" fontId="23" fillId="34" borderId="10" xfId="0" applyNumberFormat="1" applyFont="1" applyFill="1" applyBorder="1" applyAlignment="1">
      <alignment/>
    </xf>
    <xf numFmtId="0" fontId="63" fillId="0" borderId="0" xfId="0" applyFont="1" applyAlignment="1">
      <alignment/>
    </xf>
    <xf numFmtId="0" fontId="23" fillId="0" borderId="15" xfId="0" applyFont="1" applyBorder="1" applyAlignment="1">
      <alignment/>
    </xf>
    <xf numFmtId="0" fontId="23" fillId="0" borderId="0" xfId="0" applyFont="1" applyBorder="1" applyAlignment="1">
      <alignment horizontal="center"/>
    </xf>
    <xf numFmtId="0" fontId="23" fillId="0" borderId="22" xfId="0" applyFont="1" applyBorder="1" applyAlignment="1">
      <alignment/>
    </xf>
    <xf numFmtId="0" fontId="23" fillId="0" borderId="24" xfId="0" applyFont="1" applyBorder="1" applyAlignment="1">
      <alignment/>
    </xf>
    <xf numFmtId="3" fontId="23" fillId="0" borderId="20" xfId="0" applyNumberFormat="1" applyFont="1" applyBorder="1" applyAlignment="1">
      <alignment/>
    </xf>
    <xf numFmtId="0" fontId="23" fillId="0" borderId="16" xfId="0" applyFont="1" applyBorder="1" applyAlignment="1">
      <alignment/>
    </xf>
    <xf numFmtId="0" fontId="63" fillId="0" borderId="16" xfId="0" applyFont="1" applyBorder="1" applyAlignment="1">
      <alignment/>
    </xf>
    <xf numFmtId="0" fontId="23" fillId="0" borderId="19" xfId="0" applyFont="1" applyBorder="1" applyAlignment="1">
      <alignment/>
    </xf>
    <xf numFmtId="3" fontId="23" fillId="0" borderId="17" xfId="0" applyNumberFormat="1" applyFont="1" applyBorder="1" applyAlignment="1">
      <alignment/>
    </xf>
    <xf numFmtId="0" fontId="23" fillId="0" borderId="23" xfId="0" applyFont="1" applyBorder="1" applyAlignment="1">
      <alignment/>
    </xf>
    <xf numFmtId="0" fontId="63" fillId="0" borderId="23" xfId="0" applyFont="1" applyBorder="1" applyAlignment="1">
      <alignment/>
    </xf>
    <xf numFmtId="0" fontId="23" fillId="0" borderId="25" xfId="0" applyFont="1" applyBorder="1" applyAlignment="1">
      <alignment/>
    </xf>
    <xf numFmtId="3" fontId="23" fillId="0" borderId="26" xfId="0" applyNumberFormat="1" applyFont="1" applyBorder="1" applyAlignment="1">
      <alignment/>
    </xf>
    <xf numFmtId="0" fontId="25" fillId="0" borderId="15" xfId="0" applyFont="1" applyBorder="1" applyAlignment="1">
      <alignment/>
    </xf>
    <xf numFmtId="0" fontId="25" fillId="0" borderId="0" xfId="0" applyFont="1" applyBorder="1" applyAlignment="1">
      <alignment/>
    </xf>
    <xf numFmtId="0" fontId="25" fillId="0" borderId="16" xfId="0" applyFont="1" applyBorder="1" applyAlignment="1">
      <alignment horizontal="center"/>
    </xf>
    <xf numFmtId="0" fontId="25" fillId="0" borderId="16" xfId="0" applyFont="1" applyBorder="1" applyAlignment="1">
      <alignment/>
    </xf>
    <xf numFmtId="0" fontId="25" fillId="0" borderId="19" xfId="0" applyFont="1" applyBorder="1" applyAlignment="1">
      <alignment/>
    </xf>
    <xf numFmtId="3" fontId="25" fillId="0" borderId="17" xfId="0" applyNumberFormat="1" applyFont="1" applyBorder="1" applyAlignment="1">
      <alignment/>
    </xf>
    <xf numFmtId="0" fontId="64" fillId="0" borderId="0" xfId="0" applyFont="1" applyAlignment="1">
      <alignment/>
    </xf>
    <xf numFmtId="0" fontId="64" fillId="0" borderId="16" xfId="0" applyFont="1" applyBorder="1" applyAlignment="1">
      <alignment/>
    </xf>
    <xf numFmtId="0" fontId="25" fillId="0" borderId="23" xfId="0" applyFont="1" applyBorder="1" applyAlignment="1">
      <alignment/>
    </xf>
    <xf numFmtId="0" fontId="64" fillId="0" borderId="23" xfId="0" applyFont="1" applyBorder="1" applyAlignment="1">
      <alignment/>
    </xf>
    <xf numFmtId="0" fontId="25" fillId="0" borderId="25" xfId="0" applyFont="1" applyBorder="1" applyAlignment="1">
      <alignment/>
    </xf>
    <xf numFmtId="3" fontId="25" fillId="0" borderId="26" xfId="0" applyNumberFormat="1" applyFont="1" applyBorder="1" applyAlignment="1">
      <alignment/>
    </xf>
    <xf numFmtId="0" fontId="63" fillId="34" borderId="12" xfId="0" applyFont="1" applyFill="1" applyBorder="1" applyAlignment="1">
      <alignment/>
    </xf>
    <xf numFmtId="0" fontId="25" fillId="0" borderId="0" xfId="0" applyFont="1" applyBorder="1" applyAlignment="1">
      <alignment horizontal="center"/>
    </xf>
    <xf numFmtId="0" fontId="23" fillId="35" borderId="12" xfId="0" applyFont="1" applyFill="1" applyBorder="1" applyAlignment="1">
      <alignment vertical="center"/>
    </xf>
    <xf numFmtId="0" fontId="23" fillId="35" borderId="12" xfId="0" applyFont="1" applyFill="1" applyBorder="1" applyAlignment="1">
      <alignment/>
    </xf>
    <xf numFmtId="0" fontId="24" fillId="35" borderId="12" xfId="0" applyFont="1" applyFill="1" applyBorder="1" applyAlignment="1">
      <alignment/>
    </xf>
    <xf numFmtId="0" fontId="65" fillId="0" borderId="0" xfId="0" applyFont="1" applyAlignment="1">
      <alignment/>
    </xf>
    <xf numFmtId="16" fontId="23" fillId="0" borderId="0" xfId="0" applyNumberFormat="1" applyFont="1" applyBorder="1" applyAlignment="1">
      <alignment horizontal="center"/>
    </xf>
    <xf numFmtId="0" fontId="23" fillId="0" borderId="27" xfId="0" applyFont="1" applyBorder="1" applyAlignment="1">
      <alignment/>
    </xf>
    <xf numFmtId="0" fontId="23" fillId="0" borderId="28" xfId="0" applyFont="1" applyBorder="1" applyAlignment="1">
      <alignment/>
    </xf>
    <xf numFmtId="3" fontId="23" fillId="0" borderId="29" xfId="0" applyNumberFormat="1" applyFont="1" applyBorder="1" applyAlignment="1">
      <alignment/>
    </xf>
    <xf numFmtId="0" fontId="23" fillId="12" borderId="11" xfId="0" applyFont="1" applyFill="1" applyBorder="1" applyAlignment="1">
      <alignment horizontal="center" vertical="center"/>
    </xf>
    <xf numFmtId="0" fontId="23" fillId="12" borderId="12" xfId="0" applyFont="1" applyFill="1" applyBorder="1" applyAlignment="1">
      <alignment horizontal="center" vertical="center"/>
    </xf>
    <xf numFmtId="0" fontId="23" fillId="12" borderId="12" xfId="0" applyFont="1" applyFill="1" applyBorder="1" applyAlignment="1">
      <alignment vertical="center"/>
    </xf>
    <xf numFmtId="0" fontId="24" fillId="12" borderId="12" xfId="0" applyFont="1" applyFill="1" applyBorder="1" applyAlignment="1">
      <alignment vertical="center"/>
    </xf>
    <xf numFmtId="3" fontId="23" fillId="12" borderId="10" xfId="0" applyNumberFormat="1" applyFont="1" applyFill="1" applyBorder="1" applyAlignment="1">
      <alignment vertical="center"/>
    </xf>
    <xf numFmtId="3" fontId="23" fillId="12" borderId="14" xfId="0" applyNumberFormat="1" applyFont="1" applyFill="1" applyBorder="1" applyAlignment="1">
      <alignment vertical="center"/>
    </xf>
    <xf numFmtId="0" fontId="23" fillId="34" borderId="13" xfId="0" applyFont="1" applyFill="1" applyBorder="1" applyAlignment="1">
      <alignment/>
    </xf>
    <xf numFmtId="0" fontId="23" fillId="35" borderId="30" xfId="0" applyFont="1" applyFill="1" applyBorder="1" applyAlignment="1">
      <alignment horizontal="left" vertical="center"/>
    </xf>
    <xf numFmtId="0" fontId="23" fillId="35" borderId="31" xfId="0" applyFont="1" applyFill="1" applyBorder="1" applyAlignment="1">
      <alignment/>
    </xf>
    <xf numFmtId="0" fontId="24" fillId="35" borderId="31" xfId="0" applyFont="1" applyFill="1" applyBorder="1" applyAlignment="1">
      <alignment/>
    </xf>
    <xf numFmtId="3" fontId="23" fillId="35" borderId="32" xfId="0" applyNumberFormat="1" applyFont="1" applyFill="1" applyBorder="1" applyAlignment="1">
      <alignment vertical="center"/>
    </xf>
    <xf numFmtId="0" fontId="61" fillId="0" borderId="11" xfId="0" applyFont="1" applyBorder="1" applyAlignment="1">
      <alignment horizontal="center"/>
    </xf>
    <xf numFmtId="0" fontId="61" fillId="0" borderId="12" xfId="0" applyFont="1" applyBorder="1" applyAlignment="1">
      <alignment horizontal="center"/>
    </xf>
    <xf numFmtId="0" fontId="61" fillId="0" borderId="13" xfId="0" applyFont="1" applyBorder="1" applyAlignment="1">
      <alignment horizontal="center"/>
    </xf>
    <xf numFmtId="0" fontId="66" fillId="12" borderId="10" xfId="0" applyFont="1" applyFill="1" applyBorder="1" applyAlignment="1">
      <alignment horizontal="left" vertical="center"/>
    </xf>
    <xf numFmtId="3" fontId="66" fillId="12" borderId="10" xfId="0" applyNumberFormat="1" applyFont="1" applyFill="1" applyBorder="1" applyAlignment="1">
      <alignment vertical="center"/>
    </xf>
    <xf numFmtId="0" fontId="61" fillId="0" borderId="11" xfId="0" applyFont="1" applyBorder="1" applyAlignment="1">
      <alignment horizontal="left" indent="3"/>
    </xf>
    <xf numFmtId="0" fontId="61" fillId="0" borderId="12" xfId="0" applyFont="1" applyBorder="1" applyAlignment="1">
      <alignment horizontal="left" indent="3"/>
    </xf>
    <xf numFmtId="0" fontId="61" fillId="0" borderId="13" xfId="0" applyFont="1" applyBorder="1" applyAlignment="1">
      <alignment horizontal="left" indent="3"/>
    </xf>
    <xf numFmtId="0" fontId="61" fillId="0" borderId="10" xfId="0" applyFont="1" applyBorder="1" applyAlignment="1">
      <alignment/>
    </xf>
    <xf numFmtId="0" fontId="61" fillId="0" borderId="10" xfId="0" applyFont="1" applyBorder="1" applyAlignment="1">
      <alignment horizontal="left" indent="3"/>
    </xf>
    <xf numFmtId="3" fontId="61" fillId="0" borderId="10" xfId="0" applyNumberFormat="1" applyFont="1" applyBorder="1" applyAlignment="1">
      <alignment/>
    </xf>
    <xf numFmtId="0" fontId="63" fillId="12" borderId="10" xfId="0" applyFont="1" applyFill="1" applyBorder="1" applyAlignment="1">
      <alignment horizontal="left" vertical="center"/>
    </xf>
    <xf numFmtId="3" fontId="63" fillId="12" borderId="10" xfId="0" applyNumberFormat="1" applyFont="1" applyFill="1" applyBorder="1" applyAlignment="1">
      <alignment vertical="center"/>
    </xf>
    <xf numFmtId="0" fontId="61" fillId="0" borderId="10" xfId="0" applyFont="1" applyBorder="1" applyAlignment="1">
      <alignment/>
    </xf>
    <xf numFmtId="0" fontId="61" fillId="0" borderId="10" xfId="0" applyFont="1" applyBorder="1" applyAlignment="1">
      <alignment horizontal="center"/>
    </xf>
    <xf numFmtId="3" fontId="66" fillId="12" borderId="11" xfId="0" applyNumberFormat="1" applyFont="1" applyFill="1" applyBorder="1" applyAlignment="1">
      <alignment horizontal="right" vertical="center"/>
    </xf>
    <xf numFmtId="3" fontId="66" fillId="12" borderId="12" xfId="0" applyNumberFormat="1" applyFont="1" applyFill="1" applyBorder="1" applyAlignment="1">
      <alignment horizontal="right" vertical="center"/>
    </xf>
    <xf numFmtId="3" fontId="66" fillId="12" borderId="13" xfId="0" applyNumberFormat="1" applyFont="1" applyFill="1" applyBorder="1" applyAlignment="1">
      <alignment horizontal="right" vertical="center"/>
    </xf>
    <xf numFmtId="0" fontId="61" fillId="0" borderId="10" xfId="0" applyFont="1" applyBorder="1" applyAlignment="1">
      <alignment horizontal="left" vertical="center"/>
    </xf>
    <xf numFmtId="3" fontId="61" fillId="0" borderId="11" xfId="0" applyNumberFormat="1" applyFont="1" applyBorder="1" applyAlignment="1">
      <alignment horizontal="right" vertical="center"/>
    </xf>
    <xf numFmtId="0" fontId="0" fillId="0" borderId="12" xfId="0" applyFont="1" applyBorder="1" applyAlignment="1">
      <alignment horizontal="right" vertical="center"/>
    </xf>
    <xf numFmtId="0" fontId="0" fillId="0" borderId="13" xfId="0" applyFont="1" applyBorder="1" applyAlignment="1">
      <alignment horizontal="right" vertical="center"/>
    </xf>
    <xf numFmtId="3" fontId="61" fillId="0" borderId="12" xfId="0" applyNumberFormat="1" applyFont="1" applyBorder="1" applyAlignment="1">
      <alignment horizontal="right" vertical="center"/>
    </xf>
    <xf numFmtId="0" fontId="61" fillId="0" borderId="13" xfId="0" applyFont="1" applyBorder="1" applyAlignment="1">
      <alignment horizontal="right" vertical="center"/>
    </xf>
    <xf numFmtId="0" fontId="21" fillId="33" borderId="0" xfId="0" applyFont="1" applyFill="1" applyBorder="1" applyAlignment="1">
      <alignment vertical="center"/>
    </xf>
    <xf numFmtId="3" fontId="32" fillId="0" borderId="10" xfId="0" applyNumberFormat="1" applyFont="1" applyFill="1" applyBorder="1" applyAlignment="1">
      <alignment horizontal="center" vertical="center" wrapText="1"/>
    </xf>
    <xf numFmtId="3" fontId="32" fillId="0" borderId="13" xfId="0" applyNumberFormat="1" applyFont="1" applyFill="1" applyBorder="1" applyAlignment="1">
      <alignment horizontal="center" vertical="center" wrapText="1"/>
    </xf>
    <xf numFmtId="0" fontId="24" fillId="34" borderId="13" xfId="0" applyFont="1" applyFill="1" applyBorder="1" applyAlignment="1">
      <alignment vertical="center"/>
    </xf>
    <xf numFmtId="3" fontId="23" fillId="34" borderId="13" xfId="0" applyNumberFormat="1" applyFont="1" applyFill="1" applyBorder="1" applyAlignment="1">
      <alignment vertical="center"/>
    </xf>
    <xf numFmtId="0" fontId="24" fillId="0" borderId="19" xfId="0" applyFont="1" applyBorder="1" applyAlignment="1">
      <alignment vertical="center"/>
    </xf>
    <xf numFmtId="3" fontId="23" fillId="0" borderId="19" xfId="0" applyNumberFormat="1" applyFont="1" applyBorder="1" applyAlignment="1">
      <alignment vertical="center"/>
    </xf>
    <xf numFmtId="3" fontId="25" fillId="0" borderId="24" xfId="0" applyNumberFormat="1" applyFont="1" applyBorder="1" applyAlignment="1">
      <alignment vertical="center"/>
    </xf>
    <xf numFmtId="0" fontId="25" fillId="0" borderId="24" xfId="0" applyFont="1" applyBorder="1" applyAlignment="1">
      <alignment horizontal="left" vertical="center" wrapText="1"/>
    </xf>
    <xf numFmtId="0" fontId="25" fillId="0" borderId="24" xfId="0" applyFont="1" applyBorder="1" applyAlignment="1">
      <alignment vertical="center"/>
    </xf>
    <xf numFmtId="0" fontId="24" fillId="0" borderId="24" xfId="0" applyFont="1" applyBorder="1" applyAlignment="1">
      <alignment vertical="center"/>
    </xf>
    <xf numFmtId="3" fontId="23" fillId="0" borderId="24" xfId="0" applyNumberFormat="1" applyFont="1" applyBorder="1" applyAlignment="1">
      <alignment vertical="center"/>
    </xf>
    <xf numFmtId="0" fontId="26" fillId="0" borderId="24" xfId="0" applyFont="1" applyBorder="1" applyAlignment="1">
      <alignment vertical="center"/>
    </xf>
    <xf numFmtId="0" fontId="25" fillId="0" borderId="19" xfId="0" applyFont="1" applyBorder="1" applyAlignment="1">
      <alignment vertical="center"/>
    </xf>
    <xf numFmtId="0" fontId="27" fillId="0" borderId="19" xfId="0" applyFont="1" applyBorder="1" applyAlignment="1">
      <alignment vertical="center"/>
    </xf>
    <xf numFmtId="0" fontId="23" fillId="34" borderId="13" xfId="0" applyFont="1" applyFill="1" applyBorder="1" applyAlignment="1">
      <alignment vertical="center"/>
    </xf>
    <xf numFmtId="3" fontId="25" fillId="0" borderId="19" xfId="0" applyNumberFormat="1" applyFont="1" applyBorder="1" applyAlignment="1">
      <alignment vertical="center"/>
    </xf>
    <xf numFmtId="0" fontId="23" fillId="35" borderId="13" xfId="0" applyFont="1" applyFill="1" applyBorder="1" applyAlignment="1">
      <alignment horizontal="left" vertical="center"/>
    </xf>
    <xf numFmtId="3" fontId="23" fillId="35" borderId="13" xfId="0" applyNumberFormat="1" applyFont="1" applyFill="1" applyBorder="1" applyAlignment="1">
      <alignment vertical="center"/>
    </xf>
    <xf numFmtId="0" fontId="23" fillId="34" borderId="13" xfId="0" applyFont="1" applyFill="1" applyBorder="1" applyAlignment="1">
      <alignment horizontal="left" vertical="center" wrapText="1"/>
    </xf>
    <xf numFmtId="0" fontId="23" fillId="0" borderId="24" xfId="0" applyFont="1" applyBorder="1" applyAlignment="1">
      <alignment vertical="center"/>
    </xf>
    <xf numFmtId="0" fontId="24" fillId="12" borderId="24" xfId="0" applyFont="1" applyFill="1" applyBorder="1" applyAlignment="1">
      <alignment vertical="center"/>
    </xf>
    <xf numFmtId="3" fontId="23" fillId="12" borderId="24" xfId="0" applyNumberFormat="1" applyFont="1" applyFill="1" applyBorder="1" applyAlignment="1">
      <alignment vertical="center"/>
    </xf>
    <xf numFmtId="0" fontId="23" fillId="34" borderId="13" xfId="0" applyFont="1" applyFill="1" applyBorder="1" applyAlignment="1">
      <alignment vertical="center" wrapText="1"/>
    </xf>
    <xf numFmtId="0" fontId="23" fillId="35" borderId="13" xfId="0" applyFont="1" applyFill="1" applyBorder="1" applyAlignment="1">
      <alignment horizontal="left" vertical="center" wrapText="1"/>
    </xf>
    <xf numFmtId="0" fontId="22" fillId="0" borderId="11" xfId="0" applyFont="1" applyBorder="1" applyAlignment="1">
      <alignment vertical="center"/>
    </xf>
    <xf numFmtId="0" fontId="22" fillId="0" borderId="12" xfId="0" applyFont="1" applyBorder="1" applyAlignment="1">
      <alignment vertical="center"/>
    </xf>
    <xf numFmtId="0" fontId="22" fillId="0" borderId="13" xfId="0" applyFont="1" applyBorder="1" applyAlignment="1">
      <alignment vertical="center"/>
    </xf>
    <xf numFmtId="0" fontId="23" fillId="0" borderId="33" xfId="0" applyFont="1" applyBorder="1" applyAlignment="1">
      <alignment/>
    </xf>
    <xf numFmtId="16" fontId="23" fillId="0" borderId="34" xfId="0" applyNumberFormat="1" applyFont="1" applyBorder="1" applyAlignment="1">
      <alignment horizontal="center"/>
    </xf>
    <xf numFmtId="3" fontId="23" fillId="0" borderId="28" xfId="0" applyNumberFormat="1" applyFont="1" applyBorder="1" applyAlignment="1">
      <alignment/>
    </xf>
    <xf numFmtId="0" fontId="24" fillId="12" borderId="13" xfId="0" applyFont="1" applyFill="1" applyBorder="1" applyAlignment="1">
      <alignment vertical="center"/>
    </xf>
    <xf numFmtId="3" fontId="23" fillId="12" borderId="13" xfId="0" applyNumberFormat="1" applyFont="1" applyFill="1" applyBorder="1" applyAlignment="1">
      <alignment vertical="center"/>
    </xf>
    <xf numFmtId="3" fontId="23" fillId="34" borderId="13" xfId="0" applyNumberFormat="1" applyFont="1" applyFill="1" applyBorder="1" applyAlignment="1">
      <alignment/>
    </xf>
    <xf numFmtId="0" fontId="24" fillId="35" borderId="35" xfId="0" applyFont="1" applyFill="1" applyBorder="1" applyAlignment="1">
      <alignment/>
    </xf>
    <xf numFmtId="3" fontId="23" fillId="35" borderId="35" xfId="0" applyNumberFormat="1" applyFont="1" applyFill="1" applyBorder="1" applyAlignment="1">
      <alignment vertical="center"/>
    </xf>
    <xf numFmtId="0" fontId="66" fillId="0" borderId="10" xfId="0" applyFont="1" applyBorder="1" applyAlignment="1">
      <alignment horizontal="center"/>
    </xf>
    <xf numFmtId="3" fontId="32" fillId="0" borderId="10" xfId="0" applyNumberFormat="1" applyFont="1" applyFill="1" applyBorder="1" applyAlignment="1" quotePrefix="1">
      <alignment horizontal="center" vertical="center" wrapText="1"/>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3" fontId="22" fillId="34" borderId="13" xfId="0" applyNumberFormat="1" applyFont="1" applyFill="1" applyBorder="1" applyAlignment="1">
      <alignment vertical="center"/>
    </xf>
    <xf numFmtId="3" fontId="22" fillId="0" borderId="19" xfId="0" applyNumberFormat="1" applyFont="1" applyBorder="1" applyAlignment="1">
      <alignment vertical="center"/>
    </xf>
    <xf numFmtId="3" fontId="22" fillId="0" borderId="24" xfId="0" applyNumberFormat="1" applyFont="1" applyBorder="1" applyAlignment="1">
      <alignment vertical="center"/>
    </xf>
    <xf numFmtId="3" fontId="22" fillId="35" borderId="13" xfId="0" applyNumberFormat="1" applyFont="1" applyFill="1" applyBorder="1" applyAlignment="1">
      <alignment vertical="center"/>
    </xf>
    <xf numFmtId="3" fontId="22" fillId="12" borderId="24" xfId="0" applyNumberFormat="1" applyFont="1" applyFill="1" applyBorder="1" applyAlignment="1">
      <alignment vertical="center"/>
    </xf>
    <xf numFmtId="3" fontId="22" fillId="35" borderId="10" xfId="0" applyNumberFormat="1" applyFont="1" applyFill="1" applyBorder="1" applyAlignment="1">
      <alignment vertical="center"/>
    </xf>
    <xf numFmtId="3" fontId="22" fillId="34" borderId="10" xfId="0" applyNumberFormat="1" applyFont="1" applyFill="1" applyBorder="1" applyAlignment="1">
      <alignment/>
    </xf>
    <xf numFmtId="3" fontId="22" fillId="0" borderId="20" xfId="0" applyNumberFormat="1" applyFont="1" applyBorder="1" applyAlignment="1">
      <alignment/>
    </xf>
    <xf numFmtId="3" fontId="22" fillId="0" borderId="17" xfId="0" applyNumberFormat="1" applyFont="1" applyBorder="1" applyAlignment="1">
      <alignment/>
    </xf>
    <xf numFmtId="3" fontId="22" fillId="0" borderId="26" xfId="0" applyNumberFormat="1" applyFont="1" applyBorder="1" applyAlignment="1">
      <alignment/>
    </xf>
    <xf numFmtId="3" fontId="22" fillId="0" borderId="29" xfId="0" applyNumberFormat="1" applyFont="1" applyBorder="1" applyAlignment="1">
      <alignment/>
    </xf>
    <xf numFmtId="3" fontId="22" fillId="12" borderId="13" xfId="0" applyNumberFormat="1" applyFont="1" applyFill="1" applyBorder="1" applyAlignment="1">
      <alignment vertical="center"/>
    </xf>
    <xf numFmtId="3" fontId="22" fillId="35" borderId="32" xfId="0" applyNumberFormat="1" applyFont="1" applyFill="1" applyBorder="1" applyAlignment="1">
      <alignment vertical="center"/>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60" fillId="0" borderId="13" xfId="0" applyFont="1" applyBorder="1" applyAlignment="1">
      <alignment horizont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6" xfId="0" applyFont="1" applyFill="1" applyBorder="1" applyAlignment="1">
      <alignment horizontal="center" vertical="center"/>
    </xf>
    <xf numFmtId="0" fontId="63" fillId="0" borderId="11" xfId="0" applyFont="1" applyBorder="1" applyAlignment="1">
      <alignment horizontal="center"/>
    </xf>
    <xf numFmtId="0" fontId="63" fillId="0" borderId="12" xfId="0" applyFont="1" applyBorder="1" applyAlignment="1">
      <alignment horizontal="center"/>
    </xf>
    <xf numFmtId="0" fontId="63" fillId="0" borderId="12" xfId="0" applyFont="1" applyBorder="1" applyAlignment="1">
      <alignment horizontal="center"/>
    </xf>
    <xf numFmtId="3" fontId="22" fillId="0" borderId="37" xfId="0" applyNumberFormat="1" applyFont="1" applyFill="1" applyBorder="1" applyAlignment="1">
      <alignment horizontal="center" vertical="center" wrapText="1"/>
    </xf>
    <xf numFmtId="0" fontId="22" fillId="0" borderId="30"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35" xfId="0" applyFont="1" applyFill="1" applyBorder="1" applyAlignment="1">
      <alignment horizontal="center" vertical="center"/>
    </xf>
    <xf numFmtId="3" fontId="25" fillId="6" borderId="10" xfId="0" applyNumberFormat="1" applyFont="1" applyFill="1" applyBorder="1" applyAlignment="1">
      <alignment horizontal="center" vertical="center" wrapText="1"/>
    </xf>
    <xf numFmtId="3" fontId="22" fillId="0" borderId="35" xfId="0" applyNumberFormat="1" applyFont="1" applyFill="1" applyBorder="1" applyAlignment="1">
      <alignment horizontal="center" vertical="center" wrapText="1"/>
    </xf>
    <xf numFmtId="3" fontId="22" fillId="0" borderId="32" xfId="0" applyNumberFormat="1" applyFont="1" applyFill="1" applyBorder="1" applyAlignment="1">
      <alignment horizontal="center" vertical="center" wrapText="1"/>
    </xf>
    <xf numFmtId="3" fontId="22" fillId="0" borderId="31" xfId="0" applyNumberFormat="1" applyFont="1" applyFill="1" applyBorder="1" applyAlignment="1">
      <alignment horizontal="center" vertical="center" wrapText="1"/>
    </xf>
    <xf numFmtId="3" fontId="25" fillId="6" borderId="11" xfId="0" applyNumberFormat="1" applyFont="1" applyFill="1" applyBorder="1" applyAlignment="1">
      <alignment horizontal="center" vertical="center" wrapText="1"/>
    </xf>
    <xf numFmtId="3" fontId="22" fillId="0" borderId="32" xfId="0" applyNumberFormat="1" applyFont="1" applyFill="1" applyBorder="1" applyAlignment="1">
      <alignment horizontal="center" vertical="center" wrapText="1"/>
    </xf>
    <xf numFmtId="3" fontId="23" fillId="6" borderId="10" xfId="0" applyNumberFormat="1" applyFont="1" applyFill="1" applyBorder="1" applyAlignment="1">
      <alignment horizontal="right" vertical="center" wrapText="1"/>
    </xf>
    <xf numFmtId="3" fontId="25" fillId="6" borderId="10" xfId="0" applyNumberFormat="1" applyFont="1" applyFill="1" applyBorder="1" applyAlignment="1">
      <alignment horizontal="right" vertical="center" wrapText="1"/>
    </xf>
    <xf numFmtId="0" fontId="33" fillId="0" borderId="0" xfId="55" applyFont="1" applyAlignment="1">
      <alignment horizontal="right" vertical="center"/>
      <protection/>
    </xf>
    <xf numFmtId="0" fontId="33" fillId="0" borderId="0" xfId="55" applyAlignment="1">
      <alignment vertical="center"/>
      <protection/>
    </xf>
    <xf numFmtId="0" fontId="33" fillId="0" borderId="0" xfId="55" applyAlignment="1">
      <alignment horizontal="right" vertical="center"/>
      <protection/>
    </xf>
    <xf numFmtId="0" fontId="23" fillId="0" borderId="0" xfId="55" applyFont="1" applyAlignment="1">
      <alignment horizontal="center" vertical="center"/>
      <protection/>
    </xf>
    <xf numFmtId="0" fontId="23" fillId="0" borderId="0" xfId="55" applyFont="1" applyAlignment="1">
      <alignment horizontal="center" vertical="center"/>
      <protection/>
    </xf>
    <xf numFmtId="0" fontId="33" fillId="0" borderId="0" xfId="55" applyFont="1" applyAlignment="1">
      <alignment horizontal="right"/>
      <protection/>
    </xf>
    <xf numFmtId="0" fontId="33" fillId="0" borderId="37" xfId="55" applyFont="1" applyBorder="1" applyAlignment="1">
      <alignment vertical="center"/>
      <protection/>
    </xf>
    <xf numFmtId="0" fontId="32" fillId="0" borderId="11" xfId="55" applyFont="1" applyBorder="1" applyAlignment="1">
      <alignment horizontal="center" vertical="center"/>
      <protection/>
    </xf>
    <xf numFmtId="0" fontId="32" fillId="0" borderId="12" xfId="55" applyFont="1" applyBorder="1" applyAlignment="1">
      <alignment horizontal="center" vertical="center"/>
      <protection/>
    </xf>
    <xf numFmtId="0" fontId="32" fillId="0" borderId="14" xfId="55" applyFont="1" applyBorder="1" applyAlignment="1">
      <alignment horizontal="center"/>
      <protection/>
    </xf>
    <xf numFmtId="0" fontId="33" fillId="0" borderId="38" xfId="55" applyFont="1" applyBorder="1" applyAlignment="1">
      <alignment vertical="center"/>
      <protection/>
    </xf>
    <xf numFmtId="0" fontId="22" fillId="35" borderId="33" xfId="55" applyFont="1" applyFill="1" applyBorder="1" applyAlignment="1">
      <alignment horizontal="center" vertical="center"/>
      <protection/>
    </xf>
    <xf numFmtId="0" fontId="22" fillId="36" borderId="34" xfId="55" applyFont="1" applyFill="1" applyBorder="1" applyAlignment="1">
      <alignment horizontal="center" vertical="center"/>
      <protection/>
    </xf>
    <xf numFmtId="0" fontId="32" fillId="36" borderId="39" xfId="55" applyFont="1" applyFill="1" applyBorder="1" applyAlignment="1">
      <alignment horizontal="center" vertical="center" wrapText="1"/>
      <protection/>
    </xf>
    <xf numFmtId="0" fontId="33" fillId="0" borderId="32" xfId="55" applyFont="1" applyBorder="1" applyAlignment="1">
      <alignment vertical="center"/>
      <protection/>
    </xf>
    <xf numFmtId="0" fontId="22" fillId="35" borderId="30" xfId="55" applyFont="1" applyFill="1" applyBorder="1" applyAlignment="1">
      <alignment horizontal="center" vertical="center"/>
      <protection/>
    </xf>
    <xf numFmtId="0" fontId="22" fillId="36" borderId="31" xfId="55" applyFont="1" applyFill="1" applyBorder="1" applyAlignment="1">
      <alignment horizontal="center" vertical="center"/>
      <protection/>
    </xf>
    <xf numFmtId="0" fontId="32" fillId="36" borderId="40" xfId="55" applyFont="1" applyFill="1" applyBorder="1" applyAlignment="1">
      <alignment horizontal="center" vertical="center" wrapText="1"/>
      <protection/>
    </xf>
    <xf numFmtId="0" fontId="33" fillId="0" borderId="20" xfId="55" applyFont="1" applyBorder="1" applyAlignment="1">
      <alignment horizontal="right" vertical="center"/>
      <protection/>
    </xf>
    <xf numFmtId="0" fontId="32" fillId="0" borderId="22" xfId="55" applyFont="1" applyBorder="1" applyAlignment="1">
      <alignment horizontal="left" vertical="center"/>
      <protection/>
    </xf>
    <xf numFmtId="164" fontId="32" fillId="0" borderId="21" xfId="55" applyNumberFormat="1" applyFont="1" applyBorder="1" applyAlignment="1">
      <alignment vertical="center"/>
      <protection/>
    </xf>
    <xf numFmtId="0" fontId="32" fillId="0" borderId="0" xfId="55" applyFont="1" applyAlignment="1">
      <alignment vertical="center"/>
      <protection/>
    </xf>
    <xf numFmtId="0" fontId="33" fillId="0" borderId="17" xfId="55" applyFont="1" applyBorder="1" applyAlignment="1">
      <alignment horizontal="right" vertical="center"/>
      <protection/>
    </xf>
    <xf numFmtId="0" fontId="33" fillId="0" borderId="41" xfId="55" applyFont="1" applyBorder="1" applyAlignment="1" quotePrefix="1">
      <alignment horizontal="center" vertical="center"/>
      <protection/>
    </xf>
    <xf numFmtId="0" fontId="33" fillId="0" borderId="42" xfId="55" applyFont="1" applyBorder="1" applyAlignment="1">
      <alignment vertical="center"/>
      <protection/>
    </xf>
    <xf numFmtId="164" fontId="33" fillId="0" borderId="18" xfId="42" applyNumberFormat="1" applyFont="1" applyBorder="1" applyAlignment="1">
      <alignment vertical="center"/>
    </xf>
    <xf numFmtId="0" fontId="33" fillId="0" borderId="43" xfId="55" applyFont="1" applyBorder="1" applyAlignment="1" quotePrefix="1">
      <alignment horizontal="center" vertical="center"/>
      <protection/>
    </xf>
    <xf numFmtId="0" fontId="33" fillId="0" borderId="16" xfId="55" applyFont="1" applyBorder="1" applyAlignment="1">
      <alignment vertical="center"/>
      <protection/>
    </xf>
    <xf numFmtId="0" fontId="33" fillId="0" borderId="16" xfId="55" applyFont="1" applyBorder="1" applyAlignment="1">
      <alignment vertical="center" wrapText="1"/>
      <protection/>
    </xf>
    <xf numFmtId="0" fontId="32" fillId="0" borderId="16" xfId="55" applyFont="1" applyBorder="1" applyAlignment="1">
      <alignment horizontal="left" vertical="center"/>
      <protection/>
    </xf>
    <xf numFmtId="164" fontId="32" fillId="0" borderId="18" xfId="55" applyNumberFormat="1" applyFont="1" applyBorder="1" applyAlignment="1">
      <alignment vertical="center"/>
      <protection/>
    </xf>
    <xf numFmtId="0" fontId="33" fillId="0" borderId="42" xfId="55" applyFont="1" applyBorder="1" applyAlignment="1">
      <alignment vertical="center" wrapText="1"/>
      <protection/>
    </xf>
    <xf numFmtId="0" fontId="34" fillId="0" borderId="0" xfId="55" applyFont="1" applyAlignment="1">
      <alignment vertical="center"/>
      <protection/>
    </xf>
    <xf numFmtId="0" fontId="33" fillId="0" borderId="44" xfId="55" applyFont="1" applyBorder="1" applyAlignment="1">
      <alignment vertical="center" wrapText="1"/>
      <protection/>
    </xf>
    <xf numFmtId="164" fontId="33" fillId="0" borderId="45" xfId="42" applyNumberFormat="1" applyFont="1" applyBorder="1" applyAlignment="1">
      <alignment vertical="center"/>
    </xf>
    <xf numFmtId="0" fontId="33" fillId="0" borderId="26" xfId="55" applyFont="1" applyBorder="1" applyAlignment="1">
      <alignment horizontal="right" vertical="center"/>
      <protection/>
    </xf>
    <xf numFmtId="0" fontId="33" fillId="0" borderId="46" xfId="55" applyFont="1" applyBorder="1" applyAlignment="1">
      <alignment horizontal="right" vertical="center"/>
      <protection/>
    </xf>
    <xf numFmtId="0" fontId="26" fillId="35" borderId="47" xfId="55" applyFont="1" applyFill="1" applyBorder="1" applyAlignment="1">
      <alignment vertical="center"/>
      <protection/>
    </xf>
    <xf numFmtId="0" fontId="22" fillId="35" borderId="48" xfId="55" applyFont="1" applyFill="1" applyBorder="1" applyAlignment="1">
      <alignment vertical="center"/>
      <protection/>
    </xf>
    <xf numFmtId="164" fontId="22" fillId="35" borderId="49" xfId="55" applyNumberFormat="1" applyFont="1" applyFill="1" applyBorder="1" applyAlignment="1">
      <alignment vertical="center"/>
      <protection/>
    </xf>
    <xf numFmtId="0" fontId="33" fillId="0" borderId="0" xfId="55" applyFont="1" applyBorder="1" applyAlignment="1">
      <alignment horizontal="right" vertical="center"/>
      <protection/>
    </xf>
    <xf numFmtId="0" fontId="33" fillId="0" borderId="0" xfId="55" applyBorder="1" applyAlignment="1">
      <alignment vertical="center"/>
      <protection/>
    </xf>
    <xf numFmtId="0" fontId="33" fillId="0" borderId="10" xfId="55" applyFont="1" applyBorder="1" applyAlignment="1">
      <alignment horizontal="right" vertical="center"/>
      <protection/>
    </xf>
    <xf numFmtId="0" fontId="26" fillId="35" borderId="50" xfId="55" applyFont="1" applyFill="1" applyBorder="1" applyAlignment="1">
      <alignment vertical="center"/>
      <protection/>
    </xf>
    <xf numFmtId="0" fontId="22" fillId="35" borderId="51" xfId="55" applyFont="1" applyFill="1" applyBorder="1" applyAlignment="1">
      <alignment vertical="center"/>
      <protection/>
    </xf>
    <xf numFmtId="164" fontId="22" fillId="35" borderId="14" xfId="55" applyNumberFormat="1" applyFont="1" applyFill="1" applyBorder="1" applyAlignment="1">
      <alignment vertical="center"/>
      <protection/>
    </xf>
    <xf numFmtId="0" fontId="22" fillId="35" borderId="50" xfId="55" applyFont="1" applyFill="1" applyBorder="1" applyAlignment="1">
      <alignment vertical="center"/>
      <protection/>
    </xf>
    <xf numFmtId="0" fontId="33" fillId="0" borderId="0" xfId="55" applyAlignment="1">
      <alignment horizontal="left" vertical="center" wrapText="1"/>
      <protection/>
    </xf>
    <xf numFmtId="0" fontId="34" fillId="0" borderId="0" xfId="59" applyFont="1" applyBorder="1" applyAlignment="1" quotePrefix="1">
      <alignment vertical="center"/>
      <protection/>
    </xf>
    <xf numFmtId="3" fontId="34" fillId="0" borderId="0" xfId="55" applyNumberFormat="1" applyFont="1" applyAlignment="1">
      <alignment vertical="center"/>
      <protection/>
    </xf>
    <xf numFmtId="3" fontId="33" fillId="0" borderId="0" xfId="55" applyNumberFormat="1" applyAlignment="1">
      <alignment vertical="center"/>
      <protection/>
    </xf>
    <xf numFmtId="0" fontId="33" fillId="0" borderId="0" xfId="55" applyAlignment="1">
      <alignment horizontal="right"/>
      <protection/>
    </xf>
    <xf numFmtId="0" fontId="33" fillId="0" borderId="0" xfId="55">
      <alignment/>
      <protection/>
    </xf>
    <xf numFmtId="0" fontId="23" fillId="0" borderId="0" xfId="55" applyFont="1" applyAlignment="1">
      <alignment horizontal="center"/>
      <protection/>
    </xf>
    <xf numFmtId="0" fontId="23" fillId="0" borderId="0" xfId="55" applyFont="1" applyAlignment="1">
      <alignment horizontal="center" wrapText="1"/>
      <protection/>
    </xf>
    <xf numFmtId="0" fontId="23" fillId="0" borderId="0" xfId="55" applyFont="1" applyAlignment="1">
      <alignment horizontal="right"/>
      <protection/>
    </xf>
    <xf numFmtId="0" fontId="23" fillId="0" borderId="0" xfId="55" applyFont="1" applyAlignment="1">
      <alignment horizontal="center"/>
      <protection/>
    </xf>
    <xf numFmtId="0" fontId="33" fillId="0" borderId="22" xfId="55" applyBorder="1" applyAlignment="1">
      <alignment/>
      <protection/>
    </xf>
    <xf numFmtId="0" fontId="33" fillId="0" borderId="22" xfId="55" applyBorder="1" applyAlignment="1">
      <alignment horizontal="right"/>
      <protection/>
    </xf>
    <xf numFmtId="0" fontId="33" fillId="0" borderId="43" xfId="55" applyBorder="1" applyAlignment="1">
      <alignment horizontal="right"/>
      <protection/>
    </xf>
    <xf numFmtId="0" fontId="32" fillId="0" borderId="43" xfId="55" applyFont="1" applyBorder="1" applyAlignment="1">
      <alignment horizontal="center"/>
      <protection/>
    </xf>
    <xf numFmtId="0" fontId="32" fillId="0" borderId="43" xfId="55" applyFont="1" applyBorder="1" applyAlignment="1">
      <alignment horizontal="center"/>
      <protection/>
    </xf>
    <xf numFmtId="0" fontId="32" fillId="0" borderId="52" xfId="55" applyFont="1" applyBorder="1" applyAlignment="1">
      <alignment horizontal="center"/>
      <protection/>
    </xf>
    <xf numFmtId="0" fontId="23" fillId="37" borderId="42" xfId="55" applyFont="1" applyFill="1" applyBorder="1" applyAlignment="1">
      <alignment horizontal="center" wrapText="1"/>
      <protection/>
    </xf>
    <xf numFmtId="0" fontId="23" fillId="37" borderId="16" xfId="55" applyFont="1" applyFill="1" applyBorder="1" applyAlignment="1">
      <alignment horizontal="center" wrapText="1"/>
      <protection/>
    </xf>
    <xf numFmtId="0" fontId="23" fillId="37" borderId="41" xfId="55" applyFont="1" applyFill="1" applyBorder="1" applyAlignment="1">
      <alignment horizontal="center" wrapText="1"/>
      <protection/>
    </xf>
    <xf numFmtId="0" fontId="32" fillId="37" borderId="43" xfId="55" applyFont="1" applyFill="1" applyBorder="1" applyAlignment="1">
      <alignment horizontal="center" vertical="center" wrapText="1"/>
      <protection/>
    </xf>
    <xf numFmtId="0" fontId="32" fillId="37" borderId="41" xfId="55" applyFont="1" applyFill="1" applyBorder="1" applyAlignment="1">
      <alignment horizontal="center" vertical="center" wrapText="1"/>
      <protection/>
    </xf>
    <xf numFmtId="0" fontId="32" fillId="37" borderId="53" xfId="55" applyFont="1" applyFill="1" applyBorder="1" applyAlignment="1">
      <alignment horizontal="center" vertical="center" wrapText="1"/>
      <protection/>
    </xf>
    <xf numFmtId="0" fontId="33" fillId="0" borderId="0" xfId="55" applyAlignment="1">
      <alignment wrapText="1"/>
      <protection/>
    </xf>
    <xf numFmtId="0" fontId="33" fillId="37" borderId="44" xfId="55" applyFill="1" applyBorder="1">
      <alignment/>
      <protection/>
    </xf>
    <xf numFmtId="0" fontId="33" fillId="37" borderId="23" xfId="55" applyFill="1" applyBorder="1">
      <alignment/>
      <protection/>
    </xf>
    <xf numFmtId="0" fontId="33" fillId="37" borderId="52" xfId="55" applyFill="1" applyBorder="1">
      <alignment/>
      <protection/>
    </xf>
    <xf numFmtId="0" fontId="32" fillId="37" borderId="43" xfId="55" applyFont="1" applyFill="1" applyBorder="1" applyAlignment="1">
      <alignment horizontal="center" vertical="center"/>
      <protection/>
    </xf>
    <xf numFmtId="0" fontId="32" fillId="37" borderId="54" xfId="55" applyFont="1" applyFill="1" applyBorder="1" applyAlignment="1">
      <alignment horizontal="center" vertical="center" wrapText="1"/>
      <protection/>
    </xf>
    <xf numFmtId="0" fontId="33" fillId="37" borderId="55" xfId="55" applyFill="1" applyBorder="1" applyAlignment="1">
      <alignment wrapText="1"/>
      <protection/>
    </xf>
    <xf numFmtId="0" fontId="33" fillId="37" borderId="0" xfId="55" applyFill="1" applyBorder="1" applyAlignment="1">
      <alignment wrapText="1"/>
      <protection/>
    </xf>
    <xf numFmtId="0" fontId="33" fillId="37" borderId="56" xfId="55" applyFill="1" applyBorder="1" applyAlignment="1">
      <alignment wrapText="1"/>
      <protection/>
    </xf>
    <xf numFmtId="0" fontId="32" fillId="37" borderId="53" xfId="55" applyFont="1" applyFill="1" applyBorder="1" applyAlignment="1">
      <alignment horizontal="center" vertical="center" wrapText="1"/>
      <protection/>
    </xf>
    <xf numFmtId="0" fontId="32" fillId="37" borderId="23" xfId="55" applyFont="1" applyFill="1" applyBorder="1" applyAlignment="1">
      <alignment horizontal="center" vertical="center" wrapText="1"/>
      <protection/>
    </xf>
    <xf numFmtId="0" fontId="32" fillId="37" borderId="52" xfId="55" applyFont="1" applyFill="1" applyBorder="1" applyAlignment="1">
      <alignment horizontal="center" vertical="center" wrapText="1"/>
      <protection/>
    </xf>
    <xf numFmtId="0" fontId="23" fillId="35" borderId="44" xfId="55" applyFont="1" applyFill="1" applyBorder="1" applyAlignment="1">
      <alignment horizontal="center" vertical="center" wrapText="1"/>
      <protection/>
    </xf>
    <xf numFmtId="0" fontId="23" fillId="35" borderId="23" xfId="55" applyFont="1" applyFill="1" applyBorder="1" applyAlignment="1">
      <alignment horizontal="center" vertical="center" wrapText="1"/>
      <protection/>
    </xf>
    <xf numFmtId="0" fontId="23" fillId="35" borderId="52" xfId="55" applyFont="1" applyFill="1" applyBorder="1" applyAlignment="1">
      <alignment horizontal="center" vertical="center" wrapText="1"/>
      <protection/>
    </xf>
    <xf numFmtId="0" fontId="32" fillId="35" borderId="42" xfId="55" applyFont="1" applyFill="1" applyBorder="1" applyAlignment="1">
      <alignment horizontal="center" wrapText="1"/>
      <protection/>
    </xf>
    <xf numFmtId="0" fontId="32" fillId="35" borderId="16" xfId="55" applyFont="1" applyFill="1" applyBorder="1" applyAlignment="1">
      <alignment horizontal="center" wrapText="1"/>
      <protection/>
    </xf>
    <xf numFmtId="0" fontId="32" fillId="35" borderId="41" xfId="55" applyFont="1" applyFill="1" applyBorder="1" applyAlignment="1">
      <alignment horizontal="center" wrapText="1"/>
      <protection/>
    </xf>
    <xf numFmtId="3" fontId="32" fillId="35" borderId="43" xfId="55" applyNumberFormat="1" applyFont="1" applyFill="1" applyBorder="1">
      <alignment/>
      <protection/>
    </xf>
    <xf numFmtId="0" fontId="33" fillId="0" borderId="42" xfId="55" applyBorder="1" applyAlignment="1">
      <alignment horizontal="left" wrapText="1"/>
      <protection/>
    </xf>
    <xf numFmtId="0" fontId="33" fillId="0" borderId="16" xfId="55" applyBorder="1" applyAlignment="1">
      <alignment horizontal="left" wrapText="1"/>
      <protection/>
    </xf>
    <xf numFmtId="0" fontId="33" fillId="0" borderId="41" xfId="55" applyBorder="1" applyAlignment="1">
      <alignment horizontal="left" wrapText="1"/>
      <protection/>
    </xf>
    <xf numFmtId="3" fontId="33" fillId="0" borderId="43" xfId="55" applyNumberFormat="1" applyBorder="1">
      <alignment/>
      <protection/>
    </xf>
    <xf numFmtId="3" fontId="32" fillId="35" borderId="43" xfId="55" applyNumberFormat="1" applyFont="1" applyFill="1" applyBorder="1" applyAlignment="1">
      <alignment horizontal="right" vertical="center" wrapText="1"/>
      <protection/>
    </xf>
    <xf numFmtId="0" fontId="33" fillId="0" borderId="42" xfId="55" applyFont="1" applyBorder="1" applyAlignment="1">
      <alignment horizontal="left" wrapText="1"/>
      <protection/>
    </xf>
    <xf numFmtId="0" fontId="33" fillId="0" borderId="16" xfId="55" applyFont="1" applyBorder="1" applyAlignment="1">
      <alignment horizontal="left" wrapText="1"/>
      <protection/>
    </xf>
    <xf numFmtId="0" fontId="33" fillId="0" borderId="41" xfId="55" applyFont="1" applyBorder="1" applyAlignment="1">
      <alignment horizontal="left" wrapText="1"/>
      <protection/>
    </xf>
    <xf numFmtId="0" fontId="33" fillId="0" borderId="42" xfId="55" applyFont="1" applyBorder="1" applyAlignment="1">
      <alignment horizontal="left"/>
      <protection/>
    </xf>
    <xf numFmtId="0" fontId="33" fillId="0" borderId="16" xfId="55" applyFont="1" applyBorder="1" applyAlignment="1">
      <alignment horizontal="left"/>
      <protection/>
    </xf>
    <xf numFmtId="0" fontId="33" fillId="0" borderId="41" xfId="55" applyFont="1" applyBorder="1" applyAlignment="1">
      <alignment horizontal="left"/>
      <protection/>
    </xf>
    <xf numFmtId="0" fontId="32" fillId="35" borderId="42" xfId="55" applyFont="1" applyFill="1" applyBorder="1" applyAlignment="1">
      <alignment horizontal="center" vertical="center" wrapText="1"/>
      <protection/>
    </xf>
    <xf numFmtId="0" fontId="32" fillId="35" borderId="16" xfId="55" applyFont="1" applyFill="1" applyBorder="1" applyAlignment="1">
      <alignment horizontal="center" vertical="center" wrapText="1"/>
      <protection/>
    </xf>
    <xf numFmtId="0" fontId="32" fillId="37" borderId="41" xfId="55" applyFont="1" applyFill="1" applyBorder="1" applyAlignment="1">
      <alignment horizontal="center" vertical="center" wrapText="1"/>
      <protection/>
    </xf>
    <xf numFmtId="0" fontId="33" fillId="0" borderId="43" xfId="55" applyBorder="1" applyAlignment="1">
      <alignment horizontal="left" wrapText="1"/>
      <protection/>
    </xf>
    <xf numFmtId="0" fontId="33" fillId="0" borderId="43" xfId="55" applyFont="1" applyBorder="1" applyAlignment="1">
      <alignment horizontal="left" wrapText="1"/>
      <protection/>
    </xf>
    <xf numFmtId="3" fontId="33" fillId="0" borderId="43" xfId="55" applyNumberFormat="1" applyBorder="1" applyAlignment="1">
      <alignment wrapText="1"/>
      <protection/>
    </xf>
    <xf numFmtId="0" fontId="22" fillId="35" borderId="42" xfId="55" applyFont="1" applyFill="1" applyBorder="1" applyAlignment="1">
      <alignment horizontal="center" vertical="center" wrapText="1"/>
      <protection/>
    </xf>
    <xf numFmtId="0" fontId="22" fillId="35" borderId="16" xfId="55" applyFont="1" applyFill="1" applyBorder="1" applyAlignment="1">
      <alignment horizontal="center" vertical="center" wrapText="1"/>
      <protection/>
    </xf>
    <xf numFmtId="0" fontId="22" fillId="35" borderId="41" xfId="55" applyFont="1" applyFill="1" applyBorder="1" applyAlignment="1">
      <alignment horizontal="center" vertical="center" wrapText="1"/>
      <protection/>
    </xf>
    <xf numFmtId="3" fontId="32" fillId="36" borderId="43" xfId="55" applyNumberFormat="1" applyFont="1" applyFill="1" applyBorder="1">
      <alignment/>
      <protection/>
    </xf>
    <xf numFmtId="0" fontId="32" fillId="36" borderId="43" xfId="55" applyFont="1" applyFill="1" applyBorder="1" applyAlignment="1">
      <alignment horizontal="center" wrapText="1"/>
      <protection/>
    </xf>
    <xf numFmtId="0" fontId="33" fillId="0" borderId="42" xfId="55" applyFont="1" applyFill="1" applyBorder="1" applyAlignment="1">
      <alignment horizontal="left" wrapText="1"/>
      <protection/>
    </xf>
    <xf numFmtId="0" fontId="33" fillId="0" borderId="16" xfId="55" applyFont="1" applyFill="1" applyBorder="1" applyAlignment="1">
      <alignment horizontal="left" wrapText="1"/>
      <protection/>
    </xf>
    <xf numFmtId="0" fontId="33" fillId="0" borderId="41" xfId="55" applyFont="1" applyFill="1" applyBorder="1" applyAlignment="1">
      <alignment horizontal="left" wrapText="1"/>
      <protection/>
    </xf>
    <xf numFmtId="3" fontId="33" fillId="0" borderId="43" xfId="55" applyNumberFormat="1" applyFont="1" applyFill="1" applyBorder="1">
      <alignment/>
      <protection/>
    </xf>
    <xf numFmtId="0" fontId="33" fillId="0" borderId="0" xfId="55" applyFont="1">
      <alignment/>
      <protection/>
    </xf>
    <xf numFmtId="3" fontId="33" fillId="0" borderId="53" xfId="55" applyNumberFormat="1" applyFont="1" applyFill="1" applyBorder="1">
      <alignment/>
      <protection/>
    </xf>
    <xf numFmtId="0" fontId="23" fillId="37" borderId="42" xfId="55" applyFont="1" applyFill="1" applyBorder="1">
      <alignment/>
      <protection/>
    </xf>
    <xf numFmtId="0" fontId="33" fillId="37" borderId="16" xfId="55" applyFill="1" applyBorder="1">
      <alignment/>
      <protection/>
    </xf>
    <xf numFmtId="0" fontId="33" fillId="37" borderId="41" xfId="55" applyFill="1" applyBorder="1">
      <alignment/>
      <protection/>
    </xf>
    <xf numFmtId="3" fontId="23" fillId="35" borderId="43" xfId="55" applyNumberFormat="1" applyFont="1" applyFill="1" applyBorder="1">
      <alignment/>
      <protection/>
    </xf>
    <xf numFmtId="3" fontId="23" fillId="35" borderId="53" xfId="55" applyNumberFormat="1" applyFont="1" applyFill="1" applyBorder="1" applyAlignment="1">
      <alignment horizontal="right" vertical="center"/>
      <protection/>
    </xf>
    <xf numFmtId="0" fontId="33" fillId="37" borderId="42" xfId="55" applyFill="1" applyBorder="1">
      <alignment/>
      <protection/>
    </xf>
    <xf numFmtId="3" fontId="23" fillId="35" borderId="42" xfId="55" applyNumberFormat="1" applyFont="1" applyFill="1" applyBorder="1" applyAlignment="1">
      <alignment horizontal="center"/>
      <protection/>
    </xf>
    <xf numFmtId="3" fontId="23" fillId="35" borderId="41" xfId="55" applyNumberFormat="1" applyFont="1" applyFill="1" applyBorder="1" applyAlignment="1">
      <alignment horizontal="center"/>
      <protection/>
    </xf>
    <xf numFmtId="3" fontId="23" fillId="35" borderId="54" xfId="55" applyNumberFormat="1" applyFont="1" applyFill="1" applyBorder="1" applyAlignment="1">
      <alignment horizontal="right" vertical="center"/>
      <protection/>
    </xf>
    <xf numFmtId="3" fontId="23" fillId="35" borderId="43" xfId="55" applyNumberFormat="1" applyFont="1" applyFill="1" applyBorder="1" applyAlignment="1">
      <alignment horizontal="center"/>
      <protection/>
    </xf>
    <xf numFmtId="3" fontId="23" fillId="35" borderId="57" xfId="55" applyNumberFormat="1" applyFont="1" applyFill="1" applyBorder="1" applyAlignment="1">
      <alignment horizontal="right" vertical="center"/>
      <protection/>
    </xf>
    <xf numFmtId="0" fontId="33" fillId="0" borderId="0" xfId="58" applyFont="1">
      <alignment/>
      <protection/>
    </xf>
    <xf numFmtId="0" fontId="34" fillId="0" borderId="0" xfId="58" applyFont="1">
      <alignment/>
      <protection/>
    </xf>
    <xf numFmtId="0" fontId="33" fillId="0" borderId="0" xfId="58" applyFont="1" applyAlignment="1">
      <alignment horizontal="right"/>
      <protection/>
    </xf>
    <xf numFmtId="0" fontId="21" fillId="0" borderId="31" xfId="58" applyFont="1" applyFill="1" applyBorder="1" applyAlignment="1">
      <alignment horizontal="center" vertical="center" wrapText="1"/>
      <protection/>
    </xf>
    <xf numFmtId="0" fontId="21" fillId="0" borderId="0" xfId="58" applyFont="1" applyFill="1" applyBorder="1" applyAlignment="1">
      <alignment vertical="center" wrapText="1"/>
      <protection/>
    </xf>
    <xf numFmtId="0" fontId="37" fillId="0" borderId="0" xfId="58" applyFont="1" applyFill="1" applyBorder="1">
      <alignment/>
      <protection/>
    </xf>
    <xf numFmtId="0" fontId="61" fillId="0" borderId="58" xfId="0" applyFont="1" applyBorder="1" applyAlignment="1">
      <alignment/>
    </xf>
    <xf numFmtId="0" fontId="61" fillId="0" borderId="59" xfId="0" applyFont="1" applyBorder="1" applyAlignment="1">
      <alignment horizontal="center"/>
    </xf>
    <xf numFmtId="0" fontId="61" fillId="0" borderId="39" xfId="0" applyFont="1" applyBorder="1" applyAlignment="1">
      <alignment horizontal="center"/>
    </xf>
    <xf numFmtId="0" fontId="61" fillId="0" borderId="29" xfId="0" applyFont="1" applyBorder="1" applyAlignment="1">
      <alignment horizontal="center"/>
    </xf>
    <xf numFmtId="0" fontId="61" fillId="0" borderId="60" xfId="0" applyFont="1" applyBorder="1" applyAlignment="1">
      <alignment horizontal="center"/>
    </xf>
    <xf numFmtId="0" fontId="38" fillId="0" borderId="61" xfId="58" applyFont="1" applyBorder="1" applyAlignment="1">
      <alignment horizontal="center" vertical="center" wrapText="1"/>
      <protection/>
    </xf>
    <xf numFmtId="0" fontId="26" fillId="0" borderId="51" xfId="58" applyFont="1" applyFill="1" applyBorder="1" applyAlignment="1">
      <alignment horizontal="center" vertical="center" wrapText="1"/>
      <protection/>
    </xf>
    <xf numFmtId="1" fontId="34" fillId="0" borderId="62" xfId="58" applyNumberFormat="1" applyFont="1" applyFill="1" applyBorder="1" applyAlignment="1" quotePrefix="1">
      <alignment horizontal="center" vertical="center" wrapText="1"/>
      <protection/>
    </xf>
    <xf numFmtId="1" fontId="34" fillId="0" borderId="50" xfId="58" applyNumberFormat="1" applyFont="1" applyFill="1" applyBorder="1" applyAlignment="1">
      <alignment horizontal="center" vertical="center" wrapText="1"/>
      <protection/>
    </xf>
    <xf numFmtId="1" fontId="34" fillId="0" borderId="12" xfId="58" applyNumberFormat="1" applyFont="1" applyFill="1" applyBorder="1" applyAlignment="1" quotePrefix="1">
      <alignment horizontal="center" vertical="center" wrapText="1"/>
      <protection/>
    </xf>
    <xf numFmtId="1" fontId="34" fillId="0" borderId="13" xfId="58" applyNumberFormat="1" applyFont="1" applyFill="1" applyBorder="1" applyAlignment="1">
      <alignment horizontal="center" vertical="center" wrapText="1"/>
      <protection/>
    </xf>
    <xf numFmtId="1" fontId="34" fillId="0" borderId="62" xfId="58" applyNumberFormat="1" applyFont="1" applyFill="1" applyBorder="1" applyAlignment="1">
      <alignment horizontal="center" vertical="center" wrapText="1"/>
      <protection/>
    </xf>
    <xf numFmtId="0" fontId="39" fillId="0" borderId="63" xfId="58" applyFont="1" applyFill="1" applyBorder="1" applyAlignment="1">
      <alignment horizontal="center" vertical="center" textRotation="90" wrapText="1"/>
      <protection/>
    </xf>
    <xf numFmtId="0" fontId="39" fillId="0" borderId="25" xfId="58" applyFont="1" applyFill="1" applyBorder="1" applyAlignment="1">
      <alignment horizontal="center" vertical="center" textRotation="90" wrapText="1"/>
      <protection/>
    </xf>
    <xf numFmtId="0" fontId="38" fillId="0" borderId="0" xfId="58" applyFont="1" applyAlignment="1">
      <alignment horizontal="center" vertical="center" wrapText="1"/>
      <protection/>
    </xf>
    <xf numFmtId="1" fontId="34" fillId="0" borderId="12" xfId="58" applyNumberFormat="1" applyFont="1" applyFill="1" applyBorder="1" applyAlignment="1">
      <alignment horizontal="center" vertical="center" wrapText="1"/>
      <protection/>
    </xf>
    <xf numFmtId="0" fontId="39" fillId="0" borderId="15" xfId="58" applyFont="1" applyFill="1" applyBorder="1" applyAlignment="1">
      <alignment horizontal="center" vertical="center" textRotation="90" wrapText="1"/>
      <protection/>
    </xf>
    <xf numFmtId="0" fontId="39" fillId="0" borderId="64" xfId="58" applyFont="1" applyFill="1" applyBorder="1" applyAlignment="1">
      <alignment horizontal="center" vertical="center" textRotation="90" wrapText="1"/>
      <protection/>
    </xf>
    <xf numFmtId="0" fontId="26" fillId="0" borderId="51" xfId="58" applyFont="1" applyFill="1" applyBorder="1" applyAlignment="1">
      <alignment horizontal="center" vertical="center" wrapText="1"/>
      <protection/>
    </xf>
    <xf numFmtId="1" fontId="34" fillId="0" borderId="51" xfId="58" applyNumberFormat="1" applyFont="1" applyFill="1" applyBorder="1" applyAlignment="1">
      <alignment horizontal="center" vertical="center" textRotation="90" wrapText="1"/>
      <protection/>
    </xf>
    <xf numFmtId="1" fontId="34" fillId="0" borderId="50" xfId="58" applyNumberFormat="1" applyFont="1" applyFill="1" applyBorder="1" applyAlignment="1">
      <alignment horizontal="center" vertical="center" textRotation="90" wrapText="1"/>
      <protection/>
    </xf>
    <xf numFmtId="1" fontId="34" fillId="0" borderId="14" xfId="58" applyNumberFormat="1" applyFont="1" applyFill="1" applyBorder="1" applyAlignment="1">
      <alignment horizontal="center" vertical="center" textRotation="90" wrapText="1"/>
      <protection/>
    </xf>
    <xf numFmtId="0" fontId="40" fillId="0" borderId="10" xfId="58" applyFont="1" applyFill="1" applyBorder="1" applyAlignment="1">
      <alignment horizontal="center" vertical="center" textRotation="90" wrapText="1"/>
      <protection/>
    </xf>
    <xf numFmtId="0" fontId="39" fillId="0" borderId="14" xfId="58" applyFont="1" applyFill="1" applyBorder="1" applyAlignment="1">
      <alignment horizontal="center" vertical="center" textRotation="90" wrapText="1"/>
      <protection/>
    </xf>
    <xf numFmtId="0" fontId="26" fillId="0" borderId="56" xfId="58" applyFont="1" applyFill="1" applyBorder="1" applyAlignment="1">
      <alignment vertical="center" wrapText="1"/>
      <protection/>
    </xf>
    <xf numFmtId="2" fontId="41" fillId="0" borderId="54" xfId="58" applyNumberFormat="1" applyFont="1" applyFill="1" applyBorder="1" applyAlignment="1" applyProtection="1">
      <alignment horizontal="center"/>
      <protection locked="0"/>
    </xf>
    <xf numFmtId="0" fontId="38" fillId="0" borderId="57" xfId="58" applyFont="1" applyBorder="1" applyAlignment="1">
      <alignment horizontal="center" vertical="center" wrapText="1"/>
      <protection/>
    </xf>
    <xf numFmtId="2" fontId="41" fillId="0" borderId="56" xfId="58" applyNumberFormat="1" applyFont="1" applyFill="1" applyBorder="1" applyAlignment="1" applyProtection="1">
      <alignment horizontal="center"/>
      <protection locked="0"/>
    </xf>
    <xf numFmtId="2" fontId="41" fillId="0" borderId="65" xfId="58" applyNumberFormat="1" applyFont="1" applyFill="1" applyBorder="1" applyAlignment="1" applyProtection="1">
      <alignment horizontal="center"/>
      <protection locked="0"/>
    </xf>
    <xf numFmtId="0" fontId="38" fillId="0" borderId="54" xfId="58" applyFont="1" applyBorder="1" applyAlignment="1">
      <alignment horizontal="center" vertical="center" wrapText="1"/>
      <protection/>
    </xf>
    <xf numFmtId="2" fontId="32" fillId="0" borderId="38" xfId="58" applyNumberFormat="1" applyFont="1" applyFill="1" applyBorder="1" applyAlignment="1" applyProtection="1">
      <alignment horizontal="center"/>
      <protection locked="0"/>
    </xf>
    <xf numFmtId="0" fontId="26" fillId="0" borderId="41" xfId="58" applyFont="1" applyFill="1" applyBorder="1" applyAlignment="1">
      <alignment vertical="center" wrapText="1"/>
      <protection/>
    </xf>
    <xf numFmtId="2" fontId="41" fillId="0" borderId="53" xfId="58" applyNumberFormat="1" applyFont="1" applyFill="1" applyBorder="1" applyAlignment="1" applyProtection="1">
      <alignment horizontal="center"/>
      <protection locked="0"/>
    </xf>
    <xf numFmtId="2" fontId="41" fillId="0" borderId="52" xfId="58" applyNumberFormat="1" applyFont="1" applyFill="1" applyBorder="1" applyAlignment="1" applyProtection="1">
      <alignment horizontal="center"/>
      <protection locked="0"/>
    </xf>
    <xf numFmtId="2" fontId="41" fillId="0" borderId="45" xfId="58" applyNumberFormat="1" applyFont="1" applyFill="1" applyBorder="1" applyAlignment="1" applyProtection="1">
      <alignment horizontal="center"/>
      <protection locked="0"/>
    </xf>
    <xf numFmtId="2" fontId="32" fillId="0" borderId="26" xfId="58" applyNumberFormat="1" applyFont="1" applyFill="1" applyBorder="1" applyAlignment="1" applyProtection="1">
      <alignment horizontal="center"/>
      <protection locked="0"/>
    </xf>
    <xf numFmtId="0" fontId="39" fillId="0" borderId="0" xfId="58" applyFont="1" applyAlignment="1">
      <alignment horizontal="left"/>
      <protection/>
    </xf>
    <xf numFmtId="2" fontId="39" fillId="0" borderId="0" xfId="58" applyNumberFormat="1" applyFont="1" applyAlignment="1">
      <alignment horizontal="right"/>
      <protection/>
    </xf>
    <xf numFmtId="2" fontId="39" fillId="0" borderId="0" xfId="58" applyNumberFormat="1" applyFont="1" applyAlignment="1">
      <alignment horizontal="left"/>
      <protection/>
    </xf>
    <xf numFmtId="0" fontId="38" fillId="0" borderId="66" xfId="58" applyFont="1" applyBorder="1" applyAlignment="1">
      <alignment horizontal="center" vertical="center" wrapText="1"/>
      <protection/>
    </xf>
    <xf numFmtId="0" fontId="22" fillId="37" borderId="47" xfId="58" applyFont="1" applyFill="1" applyBorder="1" applyAlignment="1">
      <alignment vertical="center" wrapText="1"/>
      <protection/>
    </xf>
    <xf numFmtId="2" fontId="32" fillId="37" borderId="67" xfId="58" applyNumberFormat="1" applyFont="1" applyFill="1" applyBorder="1" applyAlignment="1">
      <alignment horizontal="center" vertical="center"/>
      <protection/>
    </xf>
    <xf numFmtId="2" fontId="32" fillId="37" borderId="47" xfId="58" applyNumberFormat="1" applyFont="1" applyFill="1" applyBorder="1" applyAlignment="1">
      <alignment horizontal="center" vertical="center"/>
      <protection/>
    </xf>
    <xf numFmtId="2" fontId="32" fillId="37" borderId="49" xfId="58" applyNumberFormat="1" applyFont="1" applyFill="1" applyBorder="1" applyAlignment="1">
      <alignment horizontal="center" vertical="center"/>
      <protection/>
    </xf>
    <xf numFmtId="2" fontId="32" fillId="37" borderId="46" xfId="58" applyNumberFormat="1" applyFont="1" applyFill="1" applyBorder="1" applyAlignment="1">
      <alignment horizontal="center" vertical="center"/>
      <protection/>
    </xf>
    <xf numFmtId="0" fontId="38" fillId="0" borderId="0" xfId="58" applyFont="1" applyBorder="1" applyAlignment="1">
      <alignment horizontal="left"/>
      <protection/>
    </xf>
    <xf numFmtId="0" fontId="38" fillId="0" borderId="0" xfId="58" applyFont="1" applyFill="1" applyBorder="1" applyAlignment="1">
      <alignment/>
      <protection/>
    </xf>
    <xf numFmtId="2" fontId="41" fillId="0" borderId="0" xfId="58" applyNumberFormat="1" applyFont="1" applyFill="1" applyBorder="1" applyAlignment="1" applyProtection="1">
      <alignment horizontal="right"/>
      <protection locked="0"/>
    </xf>
    <xf numFmtId="2" fontId="42" fillId="0" borderId="0" xfId="58" applyNumberFormat="1" applyFont="1" applyFill="1" applyBorder="1" applyAlignment="1" applyProtection="1">
      <alignment horizontal="right"/>
      <protection locked="0"/>
    </xf>
    <xf numFmtId="2" fontId="42" fillId="0" borderId="0" xfId="58" applyNumberFormat="1" applyFont="1" applyFill="1" applyBorder="1" applyAlignment="1">
      <alignment horizontal="right"/>
      <protection/>
    </xf>
    <xf numFmtId="2" fontId="38" fillId="0" borderId="0" xfId="58" applyNumberFormat="1" applyFont="1" applyBorder="1" applyAlignment="1">
      <alignment horizontal="right"/>
      <protection/>
    </xf>
    <xf numFmtId="2" fontId="38" fillId="0" borderId="0" xfId="58" applyNumberFormat="1" applyFont="1" applyBorder="1" applyAlignment="1">
      <alignment horizontal="left"/>
      <protection/>
    </xf>
    <xf numFmtId="0" fontId="24" fillId="0" borderId="0" xfId="56" applyFont="1">
      <alignment/>
      <protection/>
    </xf>
    <xf numFmtId="0" fontId="33" fillId="0" borderId="0" xfId="56" applyFont="1" applyAlignment="1">
      <alignment horizontal="right"/>
      <protection/>
    </xf>
    <xf numFmtId="0" fontId="23" fillId="0" borderId="0" xfId="56" applyFont="1" applyAlignment="1">
      <alignment horizontal="center" wrapText="1"/>
      <protection/>
    </xf>
    <xf numFmtId="0" fontId="24" fillId="0" borderId="0" xfId="56" applyFont="1" applyProtection="1">
      <alignment/>
      <protection/>
    </xf>
    <xf numFmtId="0" fontId="33" fillId="0" borderId="0" xfId="56" applyFont="1" applyAlignment="1" applyProtection="1">
      <alignment horizontal="right"/>
      <protection/>
    </xf>
    <xf numFmtId="0" fontId="23" fillId="0" borderId="68" xfId="56" applyFont="1" applyBorder="1" applyAlignment="1" applyProtection="1">
      <alignment horizontal="center"/>
      <protection/>
    </xf>
    <xf numFmtId="0" fontId="23" fillId="0" borderId="51" xfId="56" applyFont="1" applyBorder="1" applyAlignment="1" applyProtection="1">
      <alignment horizontal="center"/>
      <protection/>
    </xf>
    <xf numFmtId="0" fontId="23" fillId="0" borderId="62" xfId="56" applyFont="1" applyBorder="1" applyAlignment="1" applyProtection="1">
      <alignment horizontal="center"/>
      <protection/>
    </xf>
    <xf numFmtId="0" fontId="23" fillId="0" borderId="14" xfId="56" applyFont="1" applyBorder="1" applyAlignment="1" applyProtection="1">
      <alignment horizontal="center"/>
      <protection/>
    </xf>
    <xf numFmtId="0" fontId="23" fillId="36" borderId="69" xfId="56" applyFont="1" applyFill="1" applyBorder="1" applyAlignment="1" applyProtection="1">
      <alignment horizontal="center" vertical="center" wrapText="1"/>
      <protection/>
    </xf>
    <xf numFmtId="0" fontId="23" fillId="36" borderId="59" xfId="56" applyFont="1" applyFill="1" applyBorder="1" applyAlignment="1" applyProtection="1">
      <alignment horizontal="center" vertical="center"/>
      <protection/>
    </xf>
    <xf numFmtId="0" fontId="23" fillId="36" borderId="70" xfId="56" applyFont="1" applyFill="1" applyBorder="1" applyAlignment="1" applyProtection="1">
      <alignment horizontal="center" vertical="center" wrapText="1"/>
      <protection/>
    </xf>
    <xf numFmtId="0" fontId="23" fillId="36" borderId="39" xfId="56" applyFont="1" applyFill="1" applyBorder="1" applyAlignment="1" applyProtection="1">
      <alignment horizontal="center" vertical="center" wrapText="1"/>
      <protection/>
    </xf>
    <xf numFmtId="0" fontId="24" fillId="0" borderId="58" xfId="56" applyFont="1" applyBorder="1" applyAlignment="1" applyProtection="1">
      <alignment horizontal="right" vertical="center" indent="1"/>
      <protection/>
    </xf>
    <xf numFmtId="0" fontId="24" fillId="0" borderId="71" xfId="56" applyFont="1" applyBorder="1" applyAlignment="1" applyProtection="1">
      <alignment horizontal="left" vertical="center" indent="1"/>
      <protection locked="0"/>
    </xf>
    <xf numFmtId="0" fontId="24" fillId="0" borderId="71" xfId="56" applyFont="1" applyBorder="1" applyAlignment="1" applyProtection="1">
      <alignment horizontal="left" vertical="center" wrapText="1" indent="1"/>
      <protection locked="0"/>
    </xf>
    <xf numFmtId="3" fontId="24" fillId="0" borderId="72" xfId="56" applyNumberFormat="1" applyFont="1" applyBorder="1" applyAlignment="1" applyProtection="1">
      <alignment horizontal="right" vertical="center" wrapText="1" indent="1"/>
      <protection locked="0"/>
    </xf>
    <xf numFmtId="3" fontId="24" fillId="0" borderId="60" xfId="56" applyNumberFormat="1" applyFont="1" applyBorder="1" applyAlignment="1" applyProtection="1">
      <alignment horizontal="right" vertical="center" indent="1"/>
      <protection locked="0"/>
    </xf>
    <xf numFmtId="0" fontId="24" fillId="0" borderId="61" xfId="56" applyFont="1" applyBorder="1" applyAlignment="1" applyProtection="1">
      <alignment horizontal="right" vertical="center" indent="1"/>
      <protection/>
    </xf>
    <xf numFmtId="0" fontId="24" fillId="0" borderId="43" xfId="56" applyFont="1" applyBorder="1" applyAlignment="1" applyProtection="1">
      <alignment horizontal="left" vertical="center" indent="1"/>
      <protection locked="0"/>
    </xf>
    <xf numFmtId="0" fontId="24" fillId="0" borderId="43" xfId="56" applyFont="1" applyBorder="1" applyAlignment="1" applyProtection="1">
      <alignment horizontal="left" vertical="center" wrapText="1" indent="1"/>
      <protection locked="0"/>
    </xf>
    <xf numFmtId="3" fontId="24" fillId="0" borderId="42" xfId="56" applyNumberFormat="1" applyFont="1" applyBorder="1" applyAlignment="1" applyProtection="1">
      <alignment horizontal="right" vertical="center" wrapText="1" indent="1"/>
      <protection locked="0"/>
    </xf>
    <xf numFmtId="3" fontId="24" fillId="0" borderId="18" xfId="56" applyNumberFormat="1" applyFont="1" applyBorder="1" applyAlignment="1" applyProtection="1">
      <alignment horizontal="right" vertical="center" indent="1"/>
      <protection locked="0"/>
    </xf>
    <xf numFmtId="3" fontId="24" fillId="0" borderId="42" xfId="56" applyNumberFormat="1" applyFont="1" applyBorder="1" applyAlignment="1" applyProtection="1">
      <alignment horizontal="right" vertical="center" indent="1"/>
      <protection locked="0"/>
    </xf>
    <xf numFmtId="0" fontId="24" fillId="0" borderId="73" xfId="56" applyFont="1" applyBorder="1" applyAlignment="1" applyProtection="1">
      <alignment horizontal="right" vertical="center" indent="1"/>
      <protection/>
    </xf>
    <xf numFmtId="0" fontId="24" fillId="0" borderId="53" xfId="56" applyFont="1" applyBorder="1" applyAlignment="1" applyProtection="1">
      <alignment horizontal="left" vertical="center" indent="1"/>
      <protection locked="0"/>
    </xf>
    <xf numFmtId="3" fontId="24" fillId="0" borderId="44" xfId="56" applyNumberFormat="1" applyFont="1" applyBorder="1" applyAlignment="1" applyProtection="1">
      <alignment horizontal="right" vertical="center" indent="1"/>
      <protection locked="0"/>
    </xf>
    <xf numFmtId="3" fontId="24" fillId="0" borderId="45" xfId="56" applyNumberFormat="1" applyFont="1" applyBorder="1" applyAlignment="1" applyProtection="1">
      <alignment horizontal="right" vertical="center" indent="1"/>
      <protection locked="0"/>
    </xf>
    <xf numFmtId="0" fontId="24" fillId="0" borderId="53" xfId="56" applyFont="1" applyBorder="1" applyAlignment="1" applyProtection="1">
      <alignment horizontal="left" vertical="center" wrapText="1" indent="1"/>
      <protection locked="0"/>
    </xf>
    <xf numFmtId="3" fontId="24" fillId="0" borderId="44" xfId="56" applyNumberFormat="1" applyFont="1" applyBorder="1" applyAlignment="1" applyProtection="1">
      <alignment horizontal="right" vertical="center" wrapText="1" indent="1"/>
      <protection locked="0"/>
    </xf>
    <xf numFmtId="0" fontId="24" fillId="0" borderId="66" xfId="56" applyFont="1" applyBorder="1" applyAlignment="1" applyProtection="1">
      <alignment horizontal="right" vertical="center" indent="1"/>
      <protection/>
    </xf>
    <xf numFmtId="0" fontId="24" fillId="0" borderId="67" xfId="56" applyFont="1" applyBorder="1" applyAlignment="1" applyProtection="1">
      <alignment horizontal="left" vertical="center" indent="1"/>
      <protection locked="0"/>
    </xf>
    <xf numFmtId="0" fontId="24" fillId="0" borderId="67" xfId="56" applyFont="1" applyBorder="1" applyAlignment="1" applyProtection="1">
      <alignment horizontal="left" vertical="center" wrapText="1" indent="1"/>
      <protection locked="0"/>
    </xf>
    <xf numFmtId="3" fontId="24" fillId="0" borderId="48" xfId="56" applyNumberFormat="1" applyFont="1" applyBorder="1" applyAlignment="1" applyProtection="1">
      <alignment horizontal="right" vertical="center" wrapText="1" indent="1"/>
      <protection locked="0"/>
    </xf>
    <xf numFmtId="3" fontId="24" fillId="0" borderId="49" xfId="56" applyNumberFormat="1" applyFont="1" applyBorder="1" applyAlignment="1" applyProtection="1">
      <alignment horizontal="right" vertical="center" indent="1"/>
      <protection locked="0"/>
    </xf>
    <xf numFmtId="0" fontId="24" fillId="0" borderId="74" xfId="56" applyFont="1" applyBorder="1" applyAlignment="1" applyProtection="1">
      <alignment horizontal="right" vertical="center" indent="1"/>
      <protection/>
    </xf>
    <xf numFmtId="0" fontId="24" fillId="0" borderId="54" xfId="56" applyFont="1" applyBorder="1" applyAlignment="1" applyProtection="1">
      <alignment horizontal="left" vertical="center" indent="1"/>
      <protection locked="0"/>
    </xf>
    <xf numFmtId="0" fontId="24" fillId="0" borderId="54" xfId="56" applyFont="1" applyBorder="1" applyAlignment="1" applyProtection="1">
      <alignment horizontal="left" vertical="center" wrapText="1" indent="1"/>
      <protection locked="0"/>
    </xf>
    <xf numFmtId="3" fontId="24" fillId="0" borderId="55" xfId="56" applyNumberFormat="1" applyFont="1" applyBorder="1" applyAlignment="1" applyProtection="1">
      <alignment horizontal="right" vertical="center" wrapText="1" indent="1"/>
      <protection locked="0"/>
    </xf>
    <xf numFmtId="3" fontId="24" fillId="0" borderId="65" xfId="56" applyNumberFormat="1" applyFont="1" applyBorder="1" applyAlignment="1" applyProtection="1">
      <alignment horizontal="right" vertical="center" indent="1"/>
      <protection locked="0"/>
    </xf>
    <xf numFmtId="3" fontId="24" fillId="0" borderId="67" xfId="56" applyNumberFormat="1" applyFont="1" applyBorder="1" applyAlignment="1" applyProtection="1">
      <alignment horizontal="right" vertical="center" wrapText="1" indent="1"/>
      <protection locked="0"/>
    </xf>
    <xf numFmtId="0" fontId="23" fillId="0" borderId="11" xfId="56" applyFont="1" applyBorder="1" applyAlignment="1" applyProtection="1">
      <alignment horizontal="center" vertical="center"/>
      <protection/>
    </xf>
    <xf numFmtId="0" fontId="23" fillId="0" borderId="11" xfId="56" applyFont="1" applyBorder="1" applyAlignment="1" applyProtection="1">
      <alignment vertical="center"/>
      <protection/>
    </xf>
    <xf numFmtId="165" fontId="24" fillId="38" borderId="10" xfId="56" applyNumberFormat="1" applyFont="1" applyFill="1" applyBorder="1" applyAlignment="1" applyProtection="1">
      <alignment horizontal="left" vertical="center" wrapText="1" indent="2"/>
      <protection/>
    </xf>
    <xf numFmtId="165" fontId="23" fillId="39" borderId="13" xfId="56" applyNumberFormat="1" applyFont="1" applyFill="1" applyBorder="1" applyAlignment="1" applyProtection="1">
      <alignment horizontal="right" vertical="center" wrapText="1" indent="2"/>
      <protection/>
    </xf>
    <xf numFmtId="3" fontId="23" fillId="0" borderId="14" xfId="56" applyNumberFormat="1" applyFont="1" applyFill="1" applyBorder="1" applyAlignment="1" applyProtection="1">
      <alignment horizontal="right" vertical="center" indent="1"/>
      <protection/>
    </xf>
    <xf numFmtId="0" fontId="33" fillId="0" borderId="0" xfId="57">
      <alignment/>
      <protection/>
    </xf>
    <xf numFmtId="0" fontId="33" fillId="0" borderId="0" xfId="57" applyBorder="1">
      <alignment/>
      <protection/>
    </xf>
    <xf numFmtId="0" fontId="21" fillId="0" borderId="0" xfId="57" applyFont="1" applyBorder="1" applyAlignment="1">
      <alignment horizontal="center"/>
      <protection/>
    </xf>
    <xf numFmtId="0" fontId="24" fillId="0" borderId="16" xfId="57" applyFont="1" applyBorder="1" applyAlignment="1" quotePrefix="1">
      <alignment horizontal="left" vertical="center" indent="1"/>
      <protection/>
    </xf>
    <xf numFmtId="0" fontId="24" fillId="0" borderId="16" xfId="57" applyFont="1" applyBorder="1" applyAlignment="1">
      <alignment horizontal="justify" vertical="center" wrapText="1"/>
      <protection/>
    </xf>
  </cellXfs>
  <cellStyles count="53">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3" xfId="42"/>
    <cellStyle name="Figyelmeztetés"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Normál 3" xfId="55"/>
    <cellStyle name="Normál 6" xfId="56"/>
    <cellStyle name="Normál 7" xfId="57"/>
    <cellStyle name="Normál_2008_evi_ktgv_mellekletei" xfId="58"/>
    <cellStyle name="Normál_kiadások 2008" xfId="59"/>
    <cellStyle name="Összesen" xfId="60"/>
    <cellStyle name="Currency" xfId="61"/>
    <cellStyle name="Currency [0]" xfId="62"/>
    <cellStyle name="Rossz" xfId="63"/>
    <cellStyle name="Semleges" xfId="64"/>
    <cellStyle name="Számítás" xfId="65"/>
    <cellStyle name="Percent" xfId="66"/>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EL&#336;TERJESZT&#201;SEK\2016.%20&#233;v\K&#246;lts&#233;gvet&#233;si%20&#233;s%20Ad&#243;&#252;gyi%20Iroda\2016_j&#250;nius_29\Javaslat_5_2016_&#214;k_rendelet_m&#243;dos&#237;t&#225;s_III%20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issi\c\Dokumentumok\1k&#246;lts&#233;gvet&#233;s\ktgvet&#23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vaslat Borító"/>
      <sheetName val="Rendelet_tervezet"/>
      <sheetName val="Javaslat_II"/>
      <sheetName val="Javaslat_III"/>
      <sheetName val="Borító"/>
      <sheetName val="Tartalomjegyzék"/>
      <sheetName val="1. melléklet"/>
      <sheetName val="1. melléklet_II"/>
      <sheetName val="2. melléklet"/>
      <sheetName val="1. melléklet_III"/>
      <sheetName val="2. melléklet_II"/>
      <sheetName val="3. melléklet"/>
      <sheetName val="2. melléklet_III"/>
      <sheetName val="3. melléklet_II"/>
      <sheetName val="4. melléklet"/>
      <sheetName val="5. melléklet"/>
      <sheetName val="3. melléklet_III"/>
      <sheetName val="6. melléklet"/>
      <sheetName val="4. melléklet_II"/>
      <sheetName val="5. melléklet_II"/>
      <sheetName val="4. melléklet_III"/>
      <sheetName val="6. melléklet_II"/>
      <sheetName val="7. melléklet"/>
      <sheetName val="5. melléklet_III"/>
      <sheetName val="7. melléklet_II"/>
      <sheetName val="8. melléklet"/>
      <sheetName val="8. melléklet_II"/>
      <sheetName val="9. melléklet"/>
      <sheetName val="6. melléklet_III"/>
      <sheetName val="9. melléklet_II"/>
      <sheetName val="10. melléklet"/>
      <sheetName val="7. melléklet_III"/>
      <sheetName val="10. melléklet_II"/>
      <sheetName val="11. melléklet"/>
      <sheetName val="8. melléklet_III"/>
      <sheetName val="11. melléklet_II"/>
      <sheetName val="12. melléklet"/>
      <sheetName val="9. melléklet_III"/>
      <sheetName val="12. melléklet_II"/>
      <sheetName val="13. melléklet"/>
      <sheetName val="13. melléklet_II"/>
      <sheetName val="10. melléklet_III"/>
      <sheetName val="14. melléklet_II"/>
      <sheetName val="15. melléklet_II"/>
      <sheetName val="11. melléklet_III"/>
      <sheetName val="12. melléklet_III"/>
      <sheetName val="14. melléklet"/>
      <sheetName val="15. melléklet"/>
      <sheetName val="Tájékoztató"/>
      <sheetName val="1. tájékoztató"/>
      <sheetName val="2. tájékoztató"/>
      <sheetName val="3. tájékoztató"/>
      <sheetName val="4. tájékoztató"/>
      <sheetName val="5. tájékoztató"/>
      <sheetName val="6. tájékoztató"/>
      <sheetName val="7. tájékoztató"/>
    </sheetNames>
    <sheetDataSet>
      <sheetData sheetId="2">
        <row r="14">
          <cell r="L14">
            <v>16851</v>
          </cell>
        </row>
        <row r="23">
          <cell r="L23">
            <v>32334</v>
          </cell>
        </row>
        <row r="27">
          <cell r="L27">
            <v>33859</v>
          </cell>
        </row>
        <row r="34">
          <cell r="L34">
            <v>13934</v>
          </cell>
        </row>
        <row r="43">
          <cell r="N43">
            <v>-29138</v>
          </cell>
        </row>
        <row r="44">
          <cell r="N44">
            <v>-26220</v>
          </cell>
        </row>
        <row r="47">
          <cell r="N47">
            <v>0</v>
          </cell>
        </row>
        <row r="50">
          <cell r="N50">
            <v>-2918</v>
          </cell>
        </row>
        <row r="52">
          <cell r="N52">
            <v>-320</v>
          </cell>
        </row>
        <row r="61">
          <cell r="N61">
            <v>53814</v>
          </cell>
        </row>
        <row r="67">
          <cell r="N67">
            <v>54115</v>
          </cell>
        </row>
        <row r="68">
          <cell r="N68">
            <v>25000</v>
          </cell>
        </row>
        <row r="69">
          <cell r="N69">
            <v>29115</v>
          </cell>
        </row>
        <row r="74">
          <cell r="N74">
            <v>8828</v>
          </cell>
        </row>
        <row r="84">
          <cell r="N84">
            <v>100</v>
          </cell>
        </row>
        <row r="90">
          <cell r="N90">
            <v>3221</v>
          </cell>
        </row>
        <row r="95">
          <cell r="N95">
            <v>220</v>
          </cell>
        </row>
        <row r="100">
          <cell r="N100">
            <v>2918</v>
          </cell>
        </row>
        <row r="105">
          <cell r="N105">
            <v>2000</v>
          </cell>
        </row>
        <row r="110">
          <cell r="N110">
            <v>1220</v>
          </cell>
        </row>
        <row r="119">
          <cell r="L119">
            <v>1291</v>
          </cell>
        </row>
        <row r="120">
          <cell r="L120">
            <v>1291</v>
          </cell>
        </row>
        <row r="127">
          <cell r="N127">
            <v>1291</v>
          </cell>
        </row>
        <row r="139">
          <cell r="L139">
            <v>15178</v>
          </cell>
        </row>
        <row r="140">
          <cell r="L140">
            <v>1350</v>
          </cell>
        </row>
        <row r="145">
          <cell r="N145">
            <v>2412</v>
          </cell>
        </row>
        <row r="152">
          <cell r="N152">
            <v>1350</v>
          </cell>
        </row>
        <row r="157">
          <cell r="N157">
            <v>54</v>
          </cell>
        </row>
        <row r="162">
          <cell r="N162">
            <v>582</v>
          </cell>
        </row>
        <row r="169">
          <cell r="N169">
            <v>12350</v>
          </cell>
        </row>
        <row r="178">
          <cell r="L178">
            <v>48526</v>
          </cell>
        </row>
        <row r="179">
          <cell r="L179">
            <v>390</v>
          </cell>
        </row>
        <row r="187">
          <cell r="N187">
            <v>163</v>
          </cell>
        </row>
        <row r="204">
          <cell r="N204">
            <v>227</v>
          </cell>
        </row>
        <row r="229">
          <cell r="L229">
            <v>6082</v>
          </cell>
        </row>
        <row r="235">
          <cell r="N235">
            <v>2</v>
          </cell>
        </row>
        <row r="241">
          <cell r="N241">
            <v>46</v>
          </cell>
        </row>
        <row r="246">
          <cell r="N246">
            <v>44</v>
          </cell>
        </row>
        <row r="251">
          <cell r="N251">
            <v>458</v>
          </cell>
        </row>
        <row r="258">
          <cell r="N258">
            <v>5532</v>
          </cell>
        </row>
        <row r="267">
          <cell r="L267">
            <v>10768</v>
          </cell>
        </row>
        <row r="273">
          <cell r="N273">
            <v>193</v>
          </cell>
        </row>
        <row r="279">
          <cell r="N279">
            <v>1290</v>
          </cell>
        </row>
        <row r="285">
          <cell r="N285">
            <v>20</v>
          </cell>
        </row>
        <row r="290">
          <cell r="N290">
            <v>25</v>
          </cell>
        </row>
        <row r="295">
          <cell r="N295">
            <v>9240</v>
          </cell>
        </row>
        <row r="304">
          <cell r="L304">
            <v>10214</v>
          </cell>
        </row>
        <row r="339">
          <cell r="L339">
            <v>6016</v>
          </cell>
        </row>
        <row r="345">
          <cell r="N345">
            <v>32</v>
          </cell>
        </row>
        <row r="350">
          <cell r="N350">
            <v>49</v>
          </cell>
        </row>
        <row r="355">
          <cell r="N355">
            <v>5935</v>
          </cell>
        </row>
      </sheetData>
      <sheetData sheetId="3">
        <row r="15">
          <cell r="L15">
            <v>-3300</v>
          </cell>
        </row>
        <row r="16">
          <cell r="L16">
            <v>-3300</v>
          </cell>
        </row>
        <row r="23">
          <cell r="N23">
            <v>180</v>
          </cell>
        </row>
        <row r="26">
          <cell r="N26">
            <v>-313272</v>
          </cell>
        </row>
        <row r="27">
          <cell r="N27">
            <v>-18271</v>
          </cell>
        </row>
        <row r="30">
          <cell r="N30">
            <v>-4641</v>
          </cell>
        </row>
        <row r="33">
          <cell r="N33">
            <v>-290360</v>
          </cell>
        </row>
        <row r="40">
          <cell r="N40">
            <v>-13397</v>
          </cell>
        </row>
        <row r="54">
          <cell r="N54">
            <v>-480</v>
          </cell>
        </row>
        <row r="57">
          <cell r="N57">
            <v>480</v>
          </cell>
        </row>
        <row r="62">
          <cell r="N62">
            <v>30000</v>
          </cell>
        </row>
        <row r="65">
          <cell r="N65">
            <v>241171</v>
          </cell>
        </row>
        <row r="73">
          <cell r="N73">
            <v>-1400</v>
          </cell>
        </row>
        <row r="79">
          <cell r="N79">
            <v>2763</v>
          </cell>
        </row>
        <row r="85">
          <cell r="N85">
            <v>1104</v>
          </cell>
        </row>
        <row r="90">
          <cell r="N90">
            <v>1670</v>
          </cell>
        </row>
        <row r="95">
          <cell r="N95">
            <v>2971</v>
          </cell>
        </row>
        <row r="100">
          <cell r="N100">
            <v>1450</v>
          </cell>
        </row>
        <row r="105">
          <cell r="N105">
            <v>43360</v>
          </cell>
        </row>
        <row r="110">
          <cell r="N110">
            <v>100</v>
          </cell>
        </row>
        <row r="115">
          <cell r="N115">
            <v>-1500</v>
          </cell>
        </row>
        <row r="120">
          <cell r="N120">
            <v>1500</v>
          </cell>
        </row>
        <row r="136">
          <cell r="N136">
            <v>633</v>
          </cell>
        </row>
        <row r="148">
          <cell r="L148">
            <v>-2362</v>
          </cell>
        </row>
        <row r="149">
          <cell r="L149">
            <v>-638</v>
          </cell>
        </row>
        <row r="154">
          <cell r="L154">
            <v>2362</v>
          </cell>
        </row>
        <row r="155">
          <cell r="L155">
            <v>638</v>
          </cell>
        </row>
        <row r="174">
          <cell r="N174">
            <v>275</v>
          </cell>
        </row>
        <row r="179">
          <cell r="N179">
            <v>-381</v>
          </cell>
        </row>
        <row r="185">
          <cell r="N185">
            <v>106</v>
          </cell>
        </row>
        <row r="200">
          <cell r="N200">
            <v>-499</v>
          </cell>
        </row>
        <row r="205">
          <cell r="N205">
            <v>236</v>
          </cell>
        </row>
        <row r="208">
          <cell r="N208">
            <v>62</v>
          </cell>
        </row>
        <row r="211">
          <cell r="N211">
            <v>202</v>
          </cell>
        </row>
        <row r="216">
          <cell r="N216">
            <v>1703</v>
          </cell>
        </row>
        <row r="221">
          <cell r="N221">
            <v>125</v>
          </cell>
        </row>
        <row r="226">
          <cell r="N226">
            <v>-25</v>
          </cell>
        </row>
        <row r="231">
          <cell r="N231">
            <v>326</v>
          </cell>
        </row>
        <row r="242">
          <cell r="N242">
            <v>-508</v>
          </cell>
        </row>
        <row r="247">
          <cell r="N247">
            <v>508</v>
          </cell>
        </row>
      </sheetData>
      <sheetData sheetId="8">
        <row r="9">
          <cell r="P9">
            <v>720959</v>
          </cell>
        </row>
        <row r="10">
          <cell r="Z10">
            <v>50000</v>
          </cell>
        </row>
        <row r="11">
          <cell r="I11">
            <v>4802</v>
          </cell>
          <cell r="M11">
            <v>17975</v>
          </cell>
          <cell r="O11">
            <v>150</v>
          </cell>
          <cell r="AC11">
            <v>26793</v>
          </cell>
          <cell r="BS11">
            <v>29172</v>
          </cell>
          <cell r="BT11">
            <v>12026</v>
          </cell>
        </row>
        <row r="13">
          <cell r="DC13">
            <v>2000</v>
          </cell>
        </row>
        <row r="14">
          <cell r="DC14">
            <v>26500</v>
          </cell>
        </row>
        <row r="15">
          <cell r="DC15">
            <v>2200000</v>
          </cell>
        </row>
        <row r="16">
          <cell r="DC16">
            <v>47000</v>
          </cell>
        </row>
        <row r="17">
          <cell r="DC17">
            <v>200</v>
          </cell>
        </row>
        <row r="18">
          <cell r="DC18">
            <v>2470</v>
          </cell>
        </row>
        <row r="20">
          <cell r="AN20">
            <v>157</v>
          </cell>
        </row>
        <row r="21">
          <cell r="I21">
            <v>39</v>
          </cell>
          <cell r="O21">
            <v>12992</v>
          </cell>
          <cell r="AQ21">
            <v>4016</v>
          </cell>
          <cell r="AS21">
            <v>4724</v>
          </cell>
          <cell r="BU21">
            <v>189</v>
          </cell>
          <cell r="BX21">
            <v>312</v>
          </cell>
        </row>
        <row r="22">
          <cell r="I22">
            <v>551</v>
          </cell>
          <cell r="L22">
            <v>787</v>
          </cell>
          <cell r="O22">
            <v>2362</v>
          </cell>
        </row>
        <row r="23">
          <cell r="L23">
            <v>59023</v>
          </cell>
          <cell r="AP23">
            <v>8221</v>
          </cell>
          <cell r="BE23">
            <v>787</v>
          </cell>
          <cell r="CY23">
            <v>317</v>
          </cell>
        </row>
        <row r="25">
          <cell r="I25">
            <v>160</v>
          </cell>
          <cell r="L25">
            <v>18083</v>
          </cell>
          <cell r="O25">
            <v>4146</v>
          </cell>
          <cell r="AD25">
            <v>6</v>
          </cell>
          <cell r="AN25">
            <v>43</v>
          </cell>
          <cell r="AP25">
            <v>2220</v>
          </cell>
          <cell r="AQ25">
            <v>1084</v>
          </cell>
          <cell r="AS25">
            <v>2552</v>
          </cell>
          <cell r="BE25">
            <v>1276</v>
          </cell>
          <cell r="BU25">
            <v>51</v>
          </cell>
          <cell r="BX25">
            <v>84</v>
          </cell>
          <cell r="CY25">
            <v>85</v>
          </cell>
        </row>
        <row r="26">
          <cell r="I26">
            <v>4050</v>
          </cell>
        </row>
        <row r="27">
          <cell r="I27">
            <v>8000</v>
          </cell>
        </row>
        <row r="28">
          <cell r="I28">
            <v>200</v>
          </cell>
          <cell r="L28">
            <v>7102</v>
          </cell>
          <cell r="AD28">
            <v>24</v>
          </cell>
          <cell r="DA28">
            <v>200</v>
          </cell>
        </row>
        <row r="31">
          <cell r="I31">
            <v>5000</v>
          </cell>
        </row>
        <row r="35">
          <cell r="L35">
            <v>29907</v>
          </cell>
          <cell r="AC35">
            <v>1525</v>
          </cell>
          <cell r="AN35">
            <v>6625</v>
          </cell>
        </row>
        <row r="37">
          <cell r="L37">
            <v>8936</v>
          </cell>
        </row>
        <row r="40">
          <cell r="L40">
            <v>23100</v>
          </cell>
          <cell r="AT40">
            <v>3638</v>
          </cell>
        </row>
        <row r="41">
          <cell r="AS41">
            <v>4724</v>
          </cell>
          <cell r="BE41">
            <v>3937</v>
          </cell>
        </row>
        <row r="47">
          <cell r="Z47">
            <v>175814</v>
          </cell>
        </row>
        <row r="48">
          <cell r="Z48">
            <v>1150425</v>
          </cell>
        </row>
        <row r="55">
          <cell r="I55">
            <v>43617</v>
          </cell>
          <cell r="O55">
            <v>9843</v>
          </cell>
          <cell r="AC55">
            <v>25644</v>
          </cell>
          <cell r="BI55">
            <v>1740</v>
          </cell>
          <cell r="BS55">
            <v>21479</v>
          </cell>
          <cell r="BT55">
            <v>9134</v>
          </cell>
          <cell r="CK55">
            <v>472</v>
          </cell>
          <cell r="CL55">
            <v>2000</v>
          </cell>
          <cell r="CX55">
            <v>400</v>
          </cell>
        </row>
        <row r="56">
          <cell r="I56">
            <v>11750</v>
          </cell>
          <cell r="O56">
            <v>6497</v>
          </cell>
          <cell r="AC56">
            <v>4760</v>
          </cell>
          <cell r="BI56">
            <v>423</v>
          </cell>
          <cell r="BS56">
            <v>6004</v>
          </cell>
          <cell r="BT56">
            <v>2489</v>
          </cell>
        </row>
        <row r="57">
          <cell r="L57">
            <v>96045</v>
          </cell>
          <cell r="O57">
            <v>60496</v>
          </cell>
          <cell r="AA57">
            <v>200</v>
          </cell>
          <cell r="AC57">
            <v>4992</v>
          </cell>
          <cell r="AD57">
            <v>3500</v>
          </cell>
          <cell r="AP57">
            <v>3620</v>
          </cell>
          <cell r="AR57">
            <v>47714</v>
          </cell>
          <cell r="AS57">
            <v>61262</v>
          </cell>
          <cell r="BE57">
            <v>200</v>
          </cell>
          <cell r="BI57">
            <v>3600</v>
          </cell>
          <cell r="BW57">
            <v>550</v>
          </cell>
          <cell r="CY57">
            <v>1626</v>
          </cell>
        </row>
        <row r="58">
          <cell r="BS58">
            <v>6588</v>
          </cell>
          <cell r="CM58">
            <v>2866</v>
          </cell>
          <cell r="CV58">
            <v>5744</v>
          </cell>
          <cell r="CW58">
            <v>10560</v>
          </cell>
          <cell r="CZ58">
            <v>8609</v>
          </cell>
          <cell r="DA58">
            <v>10100</v>
          </cell>
        </row>
        <row r="61">
          <cell r="M61">
            <v>423789</v>
          </cell>
          <cell r="AR61">
            <v>1454</v>
          </cell>
          <cell r="BW61">
            <v>400</v>
          </cell>
          <cell r="CL61">
            <v>1500</v>
          </cell>
        </row>
        <row r="62">
          <cell r="DA62">
            <v>900</v>
          </cell>
        </row>
        <row r="63">
          <cell r="L63">
            <v>4800</v>
          </cell>
          <cell r="AE63">
            <v>40000</v>
          </cell>
          <cell r="AR63">
            <v>7850</v>
          </cell>
          <cell r="BI63">
            <v>3500</v>
          </cell>
          <cell r="BU63">
            <v>6050</v>
          </cell>
          <cell r="BV63">
            <v>32600</v>
          </cell>
          <cell r="CG63">
            <v>24000</v>
          </cell>
          <cell r="CH63">
            <v>44938</v>
          </cell>
          <cell r="CI63">
            <v>2250</v>
          </cell>
          <cell r="CJ63">
            <v>8000</v>
          </cell>
        </row>
        <row r="64">
          <cell r="I64">
            <v>80000</v>
          </cell>
        </row>
        <row r="65">
          <cell r="I65">
            <v>30000</v>
          </cell>
        </row>
        <row r="67">
          <cell r="L67">
            <v>334411</v>
          </cell>
          <cell r="O67">
            <v>10500</v>
          </cell>
          <cell r="AC67">
            <v>9500</v>
          </cell>
          <cell r="AR67">
            <v>1500</v>
          </cell>
          <cell r="AS67">
            <v>12173</v>
          </cell>
          <cell r="BE67">
            <v>2046</v>
          </cell>
          <cell r="BU67">
            <v>7537</v>
          </cell>
          <cell r="BX67">
            <v>10000</v>
          </cell>
        </row>
        <row r="68">
          <cell r="K68">
            <v>1745</v>
          </cell>
          <cell r="L68">
            <v>176195</v>
          </cell>
          <cell r="AN68">
            <v>119614</v>
          </cell>
          <cell r="BG68">
            <v>5000</v>
          </cell>
        </row>
        <row r="71">
          <cell r="AT71">
            <v>13600</v>
          </cell>
        </row>
        <row r="72">
          <cell r="BH72">
            <v>97000</v>
          </cell>
          <cell r="BU72">
            <v>60500</v>
          </cell>
          <cell r="CJ72">
            <v>8000</v>
          </cell>
        </row>
        <row r="73">
          <cell r="I73">
            <v>655224</v>
          </cell>
        </row>
        <row r="77">
          <cell r="P77">
            <v>21189</v>
          </cell>
        </row>
        <row r="78">
          <cell r="Z78">
            <v>1310575</v>
          </cell>
        </row>
      </sheetData>
      <sheetData sheetId="10">
        <row r="28">
          <cell r="L28">
            <v>7102</v>
          </cell>
        </row>
        <row r="57">
          <cell r="I57">
            <v>89514</v>
          </cell>
          <cell r="K57">
            <v>16506</v>
          </cell>
          <cell r="L57">
            <v>149859</v>
          </cell>
          <cell r="O57">
            <v>60596</v>
          </cell>
          <cell r="AO57">
            <v>51614</v>
          </cell>
          <cell r="AQ57">
            <v>1600</v>
          </cell>
          <cell r="BC57">
            <v>3990</v>
          </cell>
          <cell r="BF57">
            <v>51051</v>
          </cell>
          <cell r="BG57">
            <v>54741</v>
          </cell>
          <cell r="BS57">
            <v>3585</v>
          </cell>
          <cell r="BT57">
            <v>403</v>
          </cell>
          <cell r="CK57">
            <v>2128</v>
          </cell>
        </row>
        <row r="61">
          <cell r="I61">
            <v>2800</v>
          </cell>
          <cell r="M61">
            <v>432617</v>
          </cell>
          <cell r="Y61">
            <v>3221</v>
          </cell>
        </row>
        <row r="63">
          <cell r="AE63">
            <v>40000</v>
          </cell>
          <cell r="BX63">
            <v>76791</v>
          </cell>
          <cell r="CG63">
            <v>25220</v>
          </cell>
        </row>
        <row r="65">
          <cell r="I65">
            <v>29680</v>
          </cell>
        </row>
        <row r="67">
          <cell r="K67">
            <v>25950</v>
          </cell>
          <cell r="L67">
            <v>388526</v>
          </cell>
          <cell r="AN67">
            <v>117151</v>
          </cell>
          <cell r="AS67">
            <v>12173</v>
          </cell>
          <cell r="BC67">
            <v>10826</v>
          </cell>
          <cell r="BE67">
            <v>2046</v>
          </cell>
          <cell r="BF67">
            <v>39527</v>
          </cell>
          <cell r="BG67">
            <v>35600</v>
          </cell>
          <cell r="BS67">
            <v>180</v>
          </cell>
        </row>
        <row r="68">
          <cell r="K68">
            <v>1745</v>
          </cell>
          <cell r="BG68">
            <v>5000</v>
          </cell>
        </row>
        <row r="72">
          <cell r="L72">
            <v>60000</v>
          </cell>
          <cell r="BG72">
            <v>10700</v>
          </cell>
          <cell r="BH72">
            <v>99918</v>
          </cell>
        </row>
        <row r="73">
          <cell r="I73">
            <v>626086</v>
          </cell>
        </row>
      </sheetData>
      <sheetData sheetId="11">
        <row r="11">
          <cell r="K11">
            <v>11323</v>
          </cell>
        </row>
        <row r="18">
          <cell r="AD18">
            <v>100</v>
          </cell>
        </row>
        <row r="21">
          <cell r="I21">
            <v>959</v>
          </cell>
          <cell r="M21">
            <v>866</v>
          </cell>
        </row>
        <row r="22">
          <cell r="I22">
            <v>4157</v>
          </cell>
        </row>
        <row r="25">
          <cell r="I25">
            <v>3104</v>
          </cell>
          <cell r="M25">
            <v>234</v>
          </cell>
        </row>
        <row r="27">
          <cell r="I27">
            <v>50</v>
          </cell>
        </row>
        <row r="38">
          <cell r="I38">
            <v>6787</v>
          </cell>
        </row>
        <row r="47">
          <cell r="N47">
            <v>6981</v>
          </cell>
        </row>
        <row r="55">
          <cell r="I55">
            <v>215597</v>
          </cell>
          <cell r="M55">
            <v>1616</v>
          </cell>
          <cell r="P55">
            <v>140</v>
          </cell>
          <cell r="Y55">
            <v>810</v>
          </cell>
        </row>
        <row r="56">
          <cell r="I56">
            <v>60890</v>
          </cell>
          <cell r="M56">
            <v>405</v>
          </cell>
          <cell r="P56">
            <v>38</v>
          </cell>
          <cell r="Y56">
            <v>219</v>
          </cell>
        </row>
        <row r="57">
          <cell r="J57">
            <v>5500</v>
          </cell>
        </row>
        <row r="58">
          <cell r="AA58">
            <v>2552</v>
          </cell>
        </row>
      </sheetData>
      <sheetData sheetId="13">
        <row r="57">
          <cell r="I57">
            <v>118448</v>
          </cell>
          <cell r="J57">
            <v>6791</v>
          </cell>
          <cell r="M57">
            <v>856</v>
          </cell>
          <cell r="Z57">
            <v>3120</v>
          </cell>
        </row>
        <row r="67">
          <cell r="I67">
            <v>29000</v>
          </cell>
        </row>
      </sheetData>
      <sheetData sheetId="14">
        <row r="9">
          <cell r="Q9">
            <v>0</v>
          </cell>
        </row>
        <row r="10">
          <cell r="Q10">
            <v>0</v>
          </cell>
        </row>
        <row r="11">
          <cell r="Q11">
            <v>0</v>
          </cell>
        </row>
        <row r="20">
          <cell r="Q20">
            <v>0</v>
          </cell>
        </row>
        <row r="21">
          <cell r="Q21">
            <v>99779</v>
          </cell>
        </row>
        <row r="22">
          <cell r="Q22">
            <v>394</v>
          </cell>
        </row>
        <row r="23">
          <cell r="Q23">
            <v>0</v>
          </cell>
        </row>
        <row r="24">
          <cell r="Q24">
            <v>44021</v>
          </cell>
        </row>
        <row r="25">
          <cell r="Q25">
            <v>38257</v>
          </cell>
        </row>
        <row r="26">
          <cell r="Q26">
            <v>0</v>
          </cell>
        </row>
        <row r="27">
          <cell r="Q27">
            <v>0</v>
          </cell>
        </row>
        <row r="28">
          <cell r="Q28">
            <v>0</v>
          </cell>
        </row>
        <row r="30">
          <cell r="Q30">
            <v>0</v>
          </cell>
        </row>
        <row r="31">
          <cell r="Q31">
            <v>0</v>
          </cell>
        </row>
        <row r="34">
          <cell r="Q34">
            <v>0</v>
          </cell>
        </row>
        <row r="35">
          <cell r="Q35">
            <v>0</v>
          </cell>
        </row>
        <row r="37">
          <cell r="Q37">
            <v>0</v>
          </cell>
        </row>
        <row r="38">
          <cell r="Q38">
            <v>0</v>
          </cell>
        </row>
        <row r="41">
          <cell r="Q41">
            <v>0</v>
          </cell>
        </row>
        <row r="45">
          <cell r="Q45">
            <v>0</v>
          </cell>
        </row>
        <row r="47">
          <cell r="Q47">
            <v>0</v>
          </cell>
        </row>
        <row r="55">
          <cell r="Q55">
            <v>116940</v>
          </cell>
        </row>
        <row r="56">
          <cell r="Q56">
            <v>35485</v>
          </cell>
        </row>
        <row r="58">
          <cell r="Q58">
            <v>0</v>
          </cell>
        </row>
        <row r="62">
          <cell r="Q62">
            <v>0</v>
          </cell>
        </row>
        <row r="63">
          <cell r="Q63">
            <v>0</v>
          </cell>
        </row>
        <row r="68">
          <cell r="Q68">
            <v>0</v>
          </cell>
        </row>
        <row r="70">
          <cell r="Q70">
            <v>0</v>
          </cell>
        </row>
        <row r="71">
          <cell r="Q71">
            <v>0</v>
          </cell>
        </row>
        <row r="72">
          <cell r="Q72">
            <v>0</v>
          </cell>
        </row>
        <row r="77">
          <cell r="Q77">
            <v>0</v>
          </cell>
        </row>
      </sheetData>
      <sheetData sheetId="15">
        <row r="9">
          <cell r="S9">
            <v>0</v>
          </cell>
        </row>
        <row r="11">
          <cell r="S11">
            <v>0</v>
          </cell>
        </row>
        <row r="13">
          <cell r="S13">
            <v>0</v>
          </cell>
        </row>
        <row r="14">
          <cell r="S14">
            <v>0</v>
          </cell>
        </row>
        <row r="15">
          <cell r="S15">
            <v>0</v>
          </cell>
        </row>
        <row r="16">
          <cell r="S16">
            <v>0</v>
          </cell>
        </row>
        <row r="17">
          <cell r="S17">
            <v>0</v>
          </cell>
        </row>
        <row r="18">
          <cell r="S18">
            <v>0</v>
          </cell>
        </row>
        <row r="20">
          <cell r="S20">
            <v>0</v>
          </cell>
        </row>
        <row r="21">
          <cell r="S21">
            <v>30502</v>
          </cell>
        </row>
        <row r="22">
          <cell r="S22">
            <v>0</v>
          </cell>
        </row>
        <row r="23">
          <cell r="S23">
            <v>0</v>
          </cell>
        </row>
        <row r="24">
          <cell r="S24">
            <v>1569</v>
          </cell>
        </row>
        <row r="25">
          <cell r="S25">
            <v>8662</v>
          </cell>
        </row>
        <row r="26">
          <cell r="S26">
            <v>0</v>
          </cell>
        </row>
        <row r="27">
          <cell r="S27">
            <v>0</v>
          </cell>
        </row>
        <row r="28">
          <cell r="S28">
            <v>0</v>
          </cell>
        </row>
        <row r="30">
          <cell r="S30">
            <v>0</v>
          </cell>
        </row>
        <row r="31">
          <cell r="S31">
            <v>0</v>
          </cell>
        </row>
        <row r="34">
          <cell r="S34">
            <v>0</v>
          </cell>
        </row>
        <row r="35">
          <cell r="S35">
            <v>0</v>
          </cell>
        </row>
        <row r="37">
          <cell r="S37">
            <v>0</v>
          </cell>
        </row>
        <row r="38">
          <cell r="S38">
            <v>0</v>
          </cell>
        </row>
        <row r="41">
          <cell r="S41">
            <v>0</v>
          </cell>
        </row>
        <row r="45">
          <cell r="S45">
            <v>0</v>
          </cell>
        </row>
        <row r="47">
          <cell r="S47">
            <v>0</v>
          </cell>
        </row>
        <row r="48">
          <cell r="S48">
            <v>0</v>
          </cell>
        </row>
        <row r="55">
          <cell r="S55">
            <v>129317</v>
          </cell>
        </row>
        <row r="56">
          <cell r="S56">
            <v>37067</v>
          </cell>
        </row>
        <row r="57">
          <cell r="J57">
            <v>479</v>
          </cell>
          <cell r="K57">
            <v>1000</v>
          </cell>
          <cell r="M57">
            <v>17338</v>
          </cell>
          <cell r="N57">
            <v>34694</v>
          </cell>
        </row>
        <row r="58">
          <cell r="S58">
            <v>0</v>
          </cell>
        </row>
        <row r="61">
          <cell r="S61">
            <v>0</v>
          </cell>
        </row>
        <row r="62">
          <cell r="S62">
            <v>0</v>
          </cell>
        </row>
        <row r="63">
          <cell r="S63">
            <v>0</v>
          </cell>
        </row>
        <row r="64">
          <cell r="S64">
            <v>0</v>
          </cell>
        </row>
        <row r="65">
          <cell r="S65">
            <v>0</v>
          </cell>
        </row>
        <row r="68">
          <cell r="S68">
            <v>0</v>
          </cell>
        </row>
        <row r="70">
          <cell r="S70">
            <v>0</v>
          </cell>
        </row>
        <row r="71">
          <cell r="S71">
            <v>0</v>
          </cell>
        </row>
        <row r="72">
          <cell r="S72">
            <v>0</v>
          </cell>
        </row>
        <row r="73">
          <cell r="S73">
            <v>0</v>
          </cell>
        </row>
        <row r="77">
          <cell r="S77">
            <v>0</v>
          </cell>
        </row>
      </sheetData>
      <sheetData sheetId="17">
        <row r="9">
          <cell r="S9">
            <v>0</v>
          </cell>
        </row>
        <row r="11">
          <cell r="S11">
            <v>0</v>
          </cell>
        </row>
        <row r="13">
          <cell r="S13">
            <v>0</v>
          </cell>
        </row>
        <row r="14">
          <cell r="S14">
            <v>0</v>
          </cell>
        </row>
        <row r="15">
          <cell r="S15">
            <v>0</v>
          </cell>
        </row>
        <row r="16">
          <cell r="S16">
            <v>0</v>
          </cell>
        </row>
        <row r="17">
          <cell r="S17">
            <v>0</v>
          </cell>
        </row>
        <row r="18">
          <cell r="S18">
            <v>0</v>
          </cell>
        </row>
        <row r="20">
          <cell r="S20">
            <v>0</v>
          </cell>
        </row>
        <row r="21">
          <cell r="S21">
            <v>201</v>
          </cell>
        </row>
        <row r="22">
          <cell r="S22">
            <v>0</v>
          </cell>
        </row>
        <row r="23">
          <cell r="S23">
            <v>0</v>
          </cell>
        </row>
        <row r="24">
          <cell r="S24">
            <v>2817</v>
          </cell>
        </row>
        <row r="25">
          <cell r="S25">
            <v>814</v>
          </cell>
        </row>
        <row r="26">
          <cell r="S26">
            <v>733</v>
          </cell>
        </row>
        <row r="27">
          <cell r="S27">
            <v>0</v>
          </cell>
        </row>
        <row r="28">
          <cell r="S28">
            <v>0</v>
          </cell>
        </row>
        <row r="30">
          <cell r="S30">
            <v>0</v>
          </cell>
        </row>
        <row r="31">
          <cell r="S31">
            <v>0</v>
          </cell>
        </row>
        <row r="34">
          <cell r="S34">
            <v>0</v>
          </cell>
        </row>
        <row r="35">
          <cell r="S35">
            <v>0</v>
          </cell>
        </row>
        <row r="37">
          <cell r="S37">
            <v>0</v>
          </cell>
        </row>
        <row r="38">
          <cell r="S38">
            <v>0</v>
          </cell>
        </row>
        <row r="41">
          <cell r="S41">
            <v>0</v>
          </cell>
        </row>
        <row r="45">
          <cell r="S45">
            <v>0</v>
          </cell>
        </row>
        <row r="47">
          <cell r="S47">
            <v>0</v>
          </cell>
        </row>
        <row r="48">
          <cell r="S48">
            <v>0</v>
          </cell>
        </row>
        <row r="55">
          <cell r="S55">
            <v>76782</v>
          </cell>
        </row>
        <row r="56">
          <cell r="S56">
            <v>21390</v>
          </cell>
        </row>
        <row r="57">
          <cell r="K57">
            <v>1500</v>
          </cell>
          <cell r="M57">
            <v>8906</v>
          </cell>
          <cell r="N57">
            <v>18293</v>
          </cell>
          <cell r="O57">
            <v>255</v>
          </cell>
        </row>
        <row r="58">
          <cell r="S58">
            <v>0</v>
          </cell>
        </row>
        <row r="61">
          <cell r="S61">
            <v>0</v>
          </cell>
        </row>
        <row r="62">
          <cell r="S62">
            <v>0</v>
          </cell>
        </row>
        <row r="63">
          <cell r="S63">
            <v>0</v>
          </cell>
        </row>
        <row r="64">
          <cell r="S64">
            <v>0</v>
          </cell>
        </row>
        <row r="65">
          <cell r="S65">
            <v>0</v>
          </cell>
        </row>
        <row r="68">
          <cell r="S68">
            <v>0</v>
          </cell>
        </row>
        <row r="70">
          <cell r="S70">
            <v>0</v>
          </cell>
        </row>
        <row r="71">
          <cell r="S71">
            <v>0</v>
          </cell>
        </row>
        <row r="72">
          <cell r="S72">
            <v>0</v>
          </cell>
        </row>
        <row r="73">
          <cell r="S73">
            <v>0</v>
          </cell>
        </row>
        <row r="77">
          <cell r="S77">
            <v>0</v>
          </cell>
        </row>
      </sheetData>
      <sheetData sheetId="18">
        <row r="7">
          <cell r="Q7">
            <v>182451</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182451</v>
          </cell>
        </row>
        <row r="20">
          <cell r="Q20">
            <v>0</v>
          </cell>
        </row>
        <row r="21">
          <cell r="Q21">
            <v>99779</v>
          </cell>
        </row>
        <row r="22">
          <cell r="Q22">
            <v>394</v>
          </cell>
        </row>
        <row r="23">
          <cell r="Q23">
            <v>0</v>
          </cell>
        </row>
        <row r="24">
          <cell r="Q24">
            <v>44021</v>
          </cell>
        </row>
        <row r="25">
          <cell r="Q25">
            <v>38257</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1">
          <cell r="Q41">
            <v>0</v>
          </cell>
        </row>
        <row r="42">
          <cell r="Q42">
            <v>182451</v>
          </cell>
        </row>
        <row r="43">
          <cell r="Q43">
            <v>312457</v>
          </cell>
        </row>
        <row r="44">
          <cell r="Q44">
            <v>0</v>
          </cell>
        </row>
        <row r="45">
          <cell r="Q45">
            <v>0</v>
          </cell>
        </row>
        <row r="46">
          <cell r="Q46">
            <v>48916</v>
          </cell>
        </row>
        <row r="47">
          <cell r="Q47">
            <v>48526</v>
          </cell>
        </row>
        <row r="48">
          <cell r="Q48">
            <v>390</v>
          </cell>
        </row>
        <row r="49">
          <cell r="Q49">
            <v>263541</v>
          </cell>
        </row>
        <row r="50">
          <cell r="Q50">
            <v>0</v>
          </cell>
        </row>
        <row r="51">
          <cell r="Q51">
            <v>494908</v>
          </cell>
        </row>
        <row r="54">
          <cell r="Q54">
            <v>489513</v>
          </cell>
        </row>
        <row r="55">
          <cell r="Q55">
            <v>116940</v>
          </cell>
        </row>
        <row r="56">
          <cell r="Q56">
            <v>35485</v>
          </cell>
        </row>
        <row r="57">
          <cell r="Q57">
            <v>300538</v>
          </cell>
        </row>
        <row r="58">
          <cell r="Q58">
            <v>0</v>
          </cell>
        </row>
        <row r="59">
          <cell r="Q59">
            <v>36550</v>
          </cell>
        </row>
        <row r="60">
          <cell r="Q60">
            <v>36550</v>
          </cell>
        </row>
        <row r="61">
          <cell r="Q61">
            <v>0</v>
          </cell>
        </row>
        <row r="62">
          <cell r="Q62">
            <v>0</v>
          </cell>
        </row>
        <row r="63">
          <cell r="Q63">
            <v>0</v>
          </cell>
        </row>
        <row r="64">
          <cell r="Q64">
            <v>0</v>
          </cell>
        </row>
        <row r="65">
          <cell r="Q65">
            <v>0</v>
          </cell>
        </row>
        <row r="66">
          <cell r="Q66">
            <v>5395</v>
          </cell>
        </row>
        <row r="67">
          <cell r="Q67">
            <v>5395</v>
          </cell>
        </row>
        <row r="68">
          <cell r="Q68">
            <v>0</v>
          </cell>
        </row>
        <row r="69">
          <cell r="Q69">
            <v>0</v>
          </cell>
        </row>
        <row r="70">
          <cell r="Q70">
            <v>0</v>
          </cell>
        </row>
        <row r="71">
          <cell r="Q71">
            <v>0</v>
          </cell>
        </row>
        <row r="72">
          <cell r="Q72">
            <v>0</v>
          </cell>
        </row>
        <row r="73">
          <cell r="Q73">
            <v>0</v>
          </cell>
        </row>
        <row r="74">
          <cell r="Q74">
            <v>494908</v>
          </cell>
        </row>
        <row r="75">
          <cell r="Q75">
            <v>0</v>
          </cell>
        </row>
        <row r="76">
          <cell r="Q76">
            <v>0</v>
          </cell>
        </row>
        <row r="77">
          <cell r="Q77">
            <v>0</v>
          </cell>
        </row>
        <row r="78">
          <cell r="Q78">
            <v>0</v>
          </cell>
        </row>
        <row r="79">
          <cell r="Q79">
            <v>0</v>
          </cell>
        </row>
        <row r="80">
          <cell r="Q80">
            <v>494908</v>
          </cell>
        </row>
      </sheetData>
      <sheetData sheetId="19">
        <row r="57">
          <cell r="Q57">
            <v>200</v>
          </cell>
          <cell r="S57">
            <v>56961</v>
          </cell>
        </row>
        <row r="60">
          <cell r="S60">
            <v>5532</v>
          </cell>
        </row>
        <row r="67">
          <cell r="S67">
            <v>2498</v>
          </cell>
        </row>
      </sheetData>
      <sheetData sheetId="21">
        <row r="57">
          <cell r="J57">
            <v>2158</v>
          </cell>
          <cell r="P57">
            <v>198</v>
          </cell>
          <cell r="S57">
            <v>33222</v>
          </cell>
        </row>
        <row r="60">
          <cell r="S60">
            <v>9240</v>
          </cell>
        </row>
        <row r="67">
          <cell r="M67">
            <v>1560</v>
          </cell>
          <cell r="S67">
            <v>1635</v>
          </cell>
        </row>
      </sheetData>
      <sheetData sheetId="22">
        <row r="9">
          <cell r="R9">
            <v>0</v>
          </cell>
        </row>
        <row r="10">
          <cell r="R10">
            <v>0</v>
          </cell>
        </row>
        <row r="11">
          <cell r="R11">
            <v>0</v>
          </cell>
        </row>
        <row r="13">
          <cell r="R13">
            <v>0</v>
          </cell>
        </row>
        <row r="14">
          <cell r="R14">
            <v>0</v>
          </cell>
        </row>
        <row r="15">
          <cell r="R15">
            <v>0</v>
          </cell>
        </row>
        <row r="16">
          <cell r="R16">
            <v>0</v>
          </cell>
        </row>
        <row r="17">
          <cell r="R17">
            <v>0</v>
          </cell>
        </row>
        <row r="18">
          <cell r="R18">
            <v>0</v>
          </cell>
        </row>
        <row r="20">
          <cell r="R20">
            <v>0</v>
          </cell>
        </row>
        <row r="21">
          <cell r="R21">
            <v>579</v>
          </cell>
        </row>
        <row r="22">
          <cell r="R22">
            <v>0</v>
          </cell>
        </row>
        <row r="23">
          <cell r="R23">
            <v>0</v>
          </cell>
        </row>
        <row r="24">
          <cell r="R24">
            <v>2323</v>
          </cell>
        </row>
        <row r="25">
          <cell r="R25">
            <v>783</v>
          </cell>
        </row>
        <row r="26">
          <cell r="R26">
            <v>269</v>
          </cell>
        </row>
        <row r="27">
          <cell r="R27">
            <v>0</v>
          </cell>
        </row>
        <row r="28">
          <cell r="R28">
            <v>0</v>
          </cell>
        </row>
        <row r="30">
          <cell r="R30">
            <v>0</v>
          </cell>
        </row>
        <row r="31">
          <cell r="R31">
            <v>0</v>
          </cell>
        </row>
        <row r="34">
          <cell r="R34">
            <v>0</v>
          </cell>
        </row>
        <row r="35">
          <cell r="R35">
            <v>0</v>
          </cell>
        </row>
        <row r="37">
          <cell r="R37">
            <v>0</v>
          </cell>
        </row>
        <row r="38">
          <cell r="R38">
            <v>0</v>
          </cell>
        </row>
        <row r="41">
          <cell r="R41">
            <v>0</v>
          </cell>
        </row>
        <row r="45">
          <cell r="R45">
            <v>0</v>
          </cell>
        </row>
        <row r="47">
          <cell r="R47">
            <v>0</v>
          </cell>
        </row>
        <row r="48">
          <cell r="R48">
            <v>0</v>
          </cell>
        </row>
        <row r="55">
          <cell r="R55">
            <v>72083</v>
          </cell>
        </row>
        <row r="56">
          <cell r="R56">
            <v>20080</v>
          </cell>
        </row>
        <row r="58">
          <cell r="R58">
            <v>0</v>
          </cell>
        </row>
        <row r="61">
          <cell r="R61">
            <v>0</v>
          </cell>
        </row>
        <row r="62">
          <cell r="R62">
            <v>0</v>
          </cell>
        </row>
        <row r="63">
          <cell r="R63">
            <v>0</v>
          </cell>
        </row>
        <row r="64">
          <cell r="R64">
            <v>0</v>
          </cell>
        </row>
        <row r="65">
          <cell r="R65">
            <v>0</v>
          </cell>
        </row>
        <row r="68">
          <cell r="R68">
            <v>0</v>
          </cell>
        </row>
        <row r="70">
          <cell r="R70">
            <v>0</v>
          </cell>
        </row>
        <row r="71">
          <cell r="R71">
            <v>0</v>
          </cell>
        </row>
        <row r="72">
          <cell r="R72">
            <v>0</v>
          </cell>
        </row>
        <row r="73">
          <cell r="R73">
            <v>0</v>
          </cell>
        </row>
        <row r="77">
          <cell r="R77">
            <v>0</v>
          </cell>
        </row>
      </sheetData>
      <sheetData sheetId="24">
        <row r="7">
          <cell r="R7">
            <v>3954</v>
          </cell>
        </row>
        <row r="8">
          <cell r="R8">
            <v>0</v>
          </cell>
        </row>
        <row r="9">
          <cell r="R9">
            <v>0</v>
          </cell>
        </row>
        <row r="10">
          <cell r="R10">
            <v>0</v>
          </cell>
        </row>
        <row r="11">
          <cell r="R11">
            <v>0</v>
          </cell>
        </row>
        <row r="12">
          <cell r="R12">
            <v>0</v>
          </cell>
        </row>
        <row r="13">
          <cell r="R13">
            <v>0</v>
          </cell>
        </row>
        <row r="14">
          <cell r="R14">
            <v>0</v>
          </cell>
        </row>
        <row r="15">
          <cell r="R15">
            <v>0</v>
          </cell>
        </row>
        <row r="16">
          <cell r="R16">
            <v>0</v>
          </cell>
        </row>
        <row r="17">
          <cell r="R17">
            <v>0</v>
          </cell>
        </row>
        <row r="18">
          <cell r="R18">
            <v>0</v>
          </cell>
        </row>
        <row r="19">
          <cell r="R19">
            <v>3954</v>
          </cell>
        </row>
        <row r="20">
          <cell r="R20">
            <v>0</v>
          </cell>
        </row>
        <row r="21">
          <cell r="R21">
            <v>579</v>
          </cell>
        </row>
        <row r="22">
          <cell r="R22">
            <v>0</v>
          </cell>
        </row>
        <row r="23">
          <cell r="R23">
            <v>0</v>
          </cell>
        </row>
        <row r="24">
          <cell r="R24">
            <v>2323</v>
          </cell>
        </row>
        <row r="25">
          <cell r="R25">
            <v>783</v>
          </cell>
        </row>
        <row r="26">
          <cell r="R26">
            <v>269</v>
          </cell>
        </row>
        <row r="27">
          <cell r="R27">
            <v>0</v>
          </cell>
        </row>
        <row r="28">
          <cell r="R28">
            <v>0</v>
          </cell>
        </row>
        <row r="29">
          <cell r="R29">
            <v>0</v>
          </cell>
        </row>
        <row r="30">
          <cell r="R30">
            <v>0</v>
          </cell>
        </row>
        <row r="31">
          <cell r="R31">
            <v>0</v>
          </cell>
        </row>
        <row r="32">
          <cell r="R32">
            <v>0</v>
          </cell>
        </row>
        <row r="33">
          <cell r="R33">
            <v>0</v>
          </cell>
        </row>
        <row r="34">
          <cell r="R34">
            <v>0</v>
          </cell>
        </row>
        <row r="35">
          <cell r="R35">
            <v>0</v>
          </cell>
        </row>
        <row r="36">
          <cell r="R36">
            <v>0</v>
          </cell>
        </row>
        <row r="37">
          <cell r="R37">
            <v>0</v>
          </cell>
        </row>
        <row r="38">
          <cell r="R38">
            <v>0</v>
          </cell>
        </row>
        <row r="39">
          <cell r="R39">
            <v>0</v>
          </cell>
        </row>
        <row r="41">
          <cell r="R41">
            <v>0</v>
          </cell>
        </row>
        <row r="42">
          <cell r="R42">
            <v>3954</v>
          </cell>
        </row>
        <row r="43">
          <cell r="R43">
            <v>129837</v>
          </cell>
        </row>
        <row r="44">
          <cell r="R44">
            <v>0</v>
          </cell>
        </row>
        <row r="45">
          <cell r="R45">
            <v>0</v>
          </cell>
        </row>
        <row r="46">
          <cell r="R46">
            <v>10214</v>
          </cell>
        </row>
        <row r="47">
          <cell r="R47">
            <v>10214</v>
          </cell>
        </row>
        <row r="48">
          <cell r="R48">
            <v>0</v>
          </cell>
        </row>
        <row r="49">
          <cell r="R49">
            <v>119623</v>
          </cell>
        </row>
        <row r="50">
          <cell r="R50">
            <v>0</v>
          </cell>
        </row>
        <row r="51">
          <cell r="R51">
            <v>133791</v>
          </cell>
        </row>
        <row r="54">
          <cell r="R54">
            <v>132101</v>
          </cell>
        </row>
        <row r="55">
          <cell r="R55">
            <v>72083</v>
          </cell>
        </row>
        <row r="56">
          <cell r="R56">
            <v>20080</v>
          </cell>
        </row>
        <row r="57">
          <cell r="R57">
            <v>31155</v>
          </cell>
        </row>
        <row r="58">
          <cell r="R58">
            <v>0</v>
          </cell>
        </row>
        <row r="59">
          <cell r="R59">
            <v>8783</v>
          </cell>
        </row>
        <row r="60">
          <cell r="R60">
            <v>8783</v>
          </cell>
        </row>
        <row r="61">
          <cell r="R61">
            <v>0</v>
          </cell>
        </row>
        <row r="62">
          <cell r="R62">
            <v>0</v>
          </cell>
        </row>
        <row r="63">
          <cell r="R63">
            <v>0</v>
          </cell>
        </row>
        <row r="64">
          <cell r="R64">
            <v>0</v>
          </cell>
        </row>
        <row r="65">
          <cell r="R65">
            <v>0</v>
          </cell>
        </row>
        <row r="66">
          <cell r="R66">
            <v>1690</v>
          </cell>
        </row>
        <row r="67">
          <cell r="R67">
            <v>1690</v>
          </cell>
        </row>
        <row r="68">
          <cell r="R68">
            <v>0</v>
          </cell>
        </row>
        <row r="69">
          <cell r="R69">
            <v>0</v>
          </cell>
        </row>
        <row r="70">
          <cell r="R70">
            <v>0</v>
          </cell>
        </row>
        <row r="71">
          <cell r="R71">
            <v>0</v>
          </cell>
        </row>
        <row r="72">
          <cell r="R72">
            <v>0</v>
          </cell>
        </row>
        <row r="73">
          <cell r="R73">
            <v>0</v>
          </cell>
        </row>
        <row r="74">
          <cell r="R74">
            <v>133791</v>
          </cell>
        </row>
        <row r="75">
          <cell r="R75">
            <v>0</v>
          </cell>
        </row>
        <row r="76">
          <cell r="R76">
            <v>0</v>
          </cell>
        </row>
        <row r="77">
          <cell r="R77">
            <v>0</v>
          </cell>
        </row>
        <row r="78">
          <cell r="R78">
            <v>0</v>
          </cell>
        </row>
        <row r="79">
          <cell r="R79">
            <v>0</v>
          </cell>
        </row>
        <row r="80">
          <cell r="R80">
            <v>133791</v>
          </cell>
        </row>
      </sheetData>
      <sheetData sheetId="25">
        <row r="9">
          <cell r="M9">
            <v>0</v>
          </cell>
        </row>
        <row r="11">
          <cell r="M11">
            <v>0</v>
          </cell>
        </row>
        <row r="13">
          <cell r="M13">
            <v>0</v>
          </cell>
        </row>
        <row r="14">
          <cell r="M14">
            <v>0</v>
          </cell>
        </row>
        <row r="15">
          <cell r="M15">
            <v>0</v>
          </cell>
        </row>
        <row r="16">
          <cell r="M16">
            <v>0</v>
          </cell>
        </row>
        <row r="17">
          <cell r="M17">
            <v>0</v>
          </cell>
        </row>
        <row r="18">
          <cell r="M18">
            <v>0</v>
          </cell>
        </row>
        <row r="20">
          <cell r="M20">
            <v>0</v>
          </cell>
        </row>
        <row r="21">
          <cell r="M21">
            <v>410</v>
          </cell>
        </row>
        <row r="22">
          <cell r="M22">
            <v>0</v>
          </cell>
        </row>
        <row r="23">
          <cell r="M23">
            <v>0</v>
          </cell>
        </row>
        <row r="24">
          <cell r="M24">
            <v>1377</v>
          </cell>
        </row>
        <row r="25">
          <cell r="M25">
            <v>482</v>
          </cell>
        </row>
        <row r="26">
          <cell r="M26">
            <v>0</v>
          </cell>
        </row>
        <row r="27">
          <cell r="M27">
            <v>0</v>
          </cell>
        </row>
        <row r="28">
          <cell r="M28">
            <v>0</v>
          </cell>
        </row>
        <row r="30">
          <cell r="M30">
            <v>0</v>
          </cell>
        </row>
        <row r="31">
          <cell r="M31">
            <v>0</v>
          </cell>
        </row>
        <row r="34">
          <cell r="M34">
            <v>0</v>
          </cell>
        </row>
        <row r="35">
          <cell r="M35">
            <v>0</v>
          </cell>
        </row>
        <row r="37">
          <cell r="M37">
            <v>0</v>
          </cell>
        </row>
        <row r="38">
          <cell r="M38">
            <v>0</v>
          </cell>
        </row>
        <row r="41">
          <cell r="M41">
            <v>0</v>
          </cell>
        </row>
        <row r="45">
          <cell r="M45">
            <v>0</v>
          </cell>
        </row>
        <row r="47">
          <cell r="M47">
            <v>0</v>
          </cell>
        </row>
        <row r="48">
          <cell r="M48">
            <v>0</v>
          </cell>
        </row>
        <row r="55">
          <cell r="M55">
            <v>62011</v>
          </cell>
        </row>
        <row r="56">
          <cell r="M56">
            <v>17644</v>
          </cell>
        </row>
        <row r="57">
          <cell r="J57">
            <v>10426</v>
          </cell>
          <cell r="K57">
            <v>7608</v>
          </cell>
        </row>
        <row r="58">
          <cell r="M58">
            <v>0</v>
          </cell>
        </row>
        <row r="61">
          <cell r="M61">
            <v>0</v>
          </cell>
        </row>
        <row r="62">
          <cell r="M62">
            <v>0</v>
          </cell>
        </row>
        <row r="63">
          <cell r="M63">
            <v>0</v>
          </cell>
        </row>
        <row r="64">
          <cell r="M64">
            <v>0</v>
          </cell>
        </row>
        <row r="65">
          <cell r="M65">
            <v>0</v>
          </cell>
        </row>
        <row r="68">
          <cell r="M68">
            <v>0</v>
          </cell>
        </row>
        <row r="70">
          <cell r="M70">
            <v>0</v>
          </cell>
        </row>
        <row r="71">
          <cell r="M71">
            <v>0</v>
          </cell>
        </row>
        <row r="72">
          <cell r="M72">
            <v>0</v>
          </cell>
        </row>
        <row r="73">
          <cell r="M73">
            <v>0</v>
          </cell>
        </row>
        <row r="77">
          <cell r="M77">
            <v>0</v>
          </cell>
        </row>
      </sheetData>
      <sheetData sheetId="26">
        <row r="57">
          <cell r="M57">
            <v>18115</v>
          </cell>
        </row>
        <row r="60">
          <cell r="M60">
            <v>5935</v>
          </cell>
        </row>
        <row r="67">
          <cell r="M67">
            <v>555</v>
          </cell>
        </row>
      </sheetData>
      <sheetData sheetId="27">
        <row r="9">
          <cell r="P9">
            <v>0</v>
          </cell>
        </row>
        <row r="11">
          <cell r="P11">
            <v>0</v>
          </cell>
        </row>
        <row r="13">
          <cell r="P13">
            <v>0</v>
          </cell>
        </row>
        <row r="14">
          <cell r="P14">
            <v>0</v>
          </cell>
        </row>
        <row r="15">
          <cell r="P15">
            <v>0</v>
          </cell>
        </row>
        <row r="16">
          <cell r="P16">
            <v>0</v>
          </cell>
        </row>
        <row r="17">
          <cell r="P17">
            <v>0</v>
          </cell>
        </row>
        <row r="18">
          <cell r="P18">
            <v>0</v>
          </cell>
        </row>
        <row r="20">
          <cell r="P20">
            <v>100</v>
          </cell>
        </row>
        <row r="21">
          <cell r="P21">
            <v>9208</v>
          </cell>
        </row>
        <row r="22">
          <cell r="P22">
            <v>0</v>
          </cell>
        </row>
        <row r="23">
          <cell r="P23">
            <v>0</v>
          </cell>
        </row>
        <row r="24">
          <cell r="P24">
            <v>0</v>
          </cell>
        </row>
        <row r="25">
          <cell r="P25">
            <v>1839</v>
          </cell>
        </row>
        <row r="26">
          <cell r="P26">
            <v>0</v>
          </cell>
        </row>
        <row r="27">
          <cell r="P27">
            <v>0</v>
          </cell>
        </row>
        <row r="28">
          <cell r="P28">
            <v>0</v>
          </cell>
        </row>
        <row r="30">
          <cell r="P30">
            <v>0</v>
          </cell>
        </row>
        <row r="31">
          <cell r="P31">
            <v>0</v>
          </cell>
        </row>
        <row r="34">
          <cell r="P34">
            <v>0</v>
          </cell>
        </row>
        <row r="35">
          <cell r="P35">
            <v>0</v>
          </cell>
        </row>
        <row r="37">
          <cell r="P37">
            <v>0</v>
          </cell>
        </row>
        <row r="38">
          <cell r="P38">
            <v>0</v>
          </cell>
        </row>
        <row r="41">
          <cell r="P41">
            <v>0</v>
          </cell>
        </row>
        <row r="45">
          <cell r="P45">
            <v>0</v>
          </cell>
        </row>
        <row r="47">
          <cell r="P47">
            <v>0</v>
          </cell>
        </row>
        <row r="48">
          <cell r="P48">
            <v>0</v>
          </cell>
        </row>
        <row r="55">
          <cell r="P55">
            <v>41747</v>
          </cell>
        </row>
        <row r="56">
          <cell r="P56">
            <v>12277</v>
          </cell>
        </row>
        <row r="57">
          <cell r="J57">
            <v>16282</v>
          </cell>
          <cell r="L57">
            <v>1890</v>
          </cell>
          <cell r="N57">
            <v>49321</v>
          </cell>
        </row>
        <row r="58">
          <cell r="P58">
            <v>0</v>
          </cell>
        </row>
        <row r="61">
          <cell r="P61">
            <v>0</v>
          </cell>
        </row>
        <row r="62">
          <cell r="P62">
            <v>0</v>
          </cell>
        </row>
        <row r="63">
          <cell r="P63">
            <v>0</v>
          </cell>
        </row>
        <row r="64">
          <cell r="P64">
            <v>0</v>
          </cell>
        </row>
        <row r="65">
          <cell r="P65">
            <v>0</v>
          </cell>
        </row>
        <row r="67">
          <cell r="N67">
            <v>2270</v>
          </cell>
        </row>
        <row r="68">
          <cell r="P68">
            <v>0</v>
          </cell>
        </row>
        <row r="70">
          <cell r="P70">
            <v>0</v>
          </cell>
        </row>
        <row r="71">
          <cell r="P71">
            <v>0</v>
          </cell>
        </row>
        <row r="72">
          <cell r="P72">
            <v>0</v>
          </cell>
        </row>
        <row r="73">
          <cell r="P73">
            <v>0</v>
          </cell>
        </row>
        <row r="77">
          <cell r="P77">
            <v>0</v>
          </cell>
        </row>
      </sheetData>
      <sheetData sheetId="29">
        <row r="21">
          <cell r="N21">
            <v>5933</v>
          </cell>
          <cell r="O21">
            <v>2500</v>
          </cell>
        </row>
        <row r="25">
          <cell r="N25">
            <v>1602</v>
          </cell>
        </row>
        <row r="57">
          <cell r="P57">
            <v>71911</v>
          </cell>
        </row>
        <row r="60">
          <cell r="P60">
            <v>12350</v>
          </cell>
        </row>
        <row r="67">
          <cell r="P67">
            <v>4920</v>
          </cell>
        </row>
      </sheetData>
      <sheetData sheetId="33">
        <row r="15">
          <cell r="D15">
            <v>40000</v>
          </cell>
        </row>
        <row r="22">
          <cell r="D22">
            <v>45000</v>
          </cell>
        </row>
        <row r="23">
          <cell r="D23">
            <v>450676</v>
          </cell>
        </row>
        <row r="26">
          <cell r="D26">
            <v>30000</v>
          </cell>
        </row>
      </sheetData>
      <sheetData sheetId="36">
        <row r="22">
          <cell r="K22">
            <v>72120</v>
          </cell>
        </row>
        <row r="90">
          <cell r="K90">
            <v>5000</v>
          </cell>
        </row>
        <row r="102">
          <cell r="K102">
            <v>40000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szakfössz"/>
      <sheetName val="szemzs"/>
      <sheetName val="szemszámol"/>
      <sheetName val="szemjav"/>
      <sheetName val="átírürlap"/>
      <sheetName val="másürlap"/>
      <sheetName val="452025"/>
      <sheetName val="551414"/>
      <sheetName val="631211"/>
      <sheetName val="751142"/>
      <sheetName val="751153"/>
      <sheetName val="751164"/>
      <sheetName val="751845"/>
      <sheetName val="751867"/>
      <sheetName val="751878"/>
      <sheetName val="751922"/>
      <sheetName val="751966"/>
      <sheetName val="üres"/>
      <sheetName val="851231"/>
      <sheetName val="851219"/>
      <sheetName val="851297"/>
      <sheetName val="852018"/>
      <sheetName val="853224"/>
      <sheetName val="853235"/>
      <sheetName val="853246"/>
      <sheetName val="853257"/>
      <sheetName val="853279"/>
      <sheetName val="853280"/>
      <sheetName val="901116"/>
      <sheetName val="901215"/>
      <sheetName val="930921"/>
      <sheetName val="szocszakf"/>
      <sheetName val="ellenőr"/>
      <sheetName val="szemeredeti"/>
    </sheetNames>
    <sheetDataSet>
      <sheetData sheetId="0">
        <row r="123">
          <cell r="D1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tabSelected="1" view="pageBreakPreview" zoomScaleSheetLayoutView="100" zoomScalePageLayoutView="0" workbookViewId="0" topLeftCell="A1">
      <selection activeCell="G35" sqref="G35"/>
    </sheetView>
  </sheetViews>
  <sheetFormatPr defaultColWidth="9.140625" defaultRowHeight="15"/>
  <cols>
    <col min="1" max="16384" width="9.140625" style="464" customWidth="1"/>
  </cols>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3"/>
  <legacyDrawing r:id="rId2"/>
  <oleObjects>
    <oleObject progId="Word.Document.12" shapeId="616093" r:id="rId1"/>
  </oleObjects>
</worksheet>
</file>

<file path=xl/worksheets/sheet10.xml><?xml version="1.0" encoding="utf-8"?>
<worksheet xmlns="http://schemas.openxmlformats.org/spreadsheetml/2006/main" xmlns:r="http://schemas.openxmlformats.org/officeDocument/2006/relationships">
  <dimension ref="A1:BB81"/>
  <sheetViews>
    <sheetView view="pageBreakPreview" zoomScaleSheetLayoutView="100" zoomScalePageLayoutView="0" workbookViewId="0" topLeftCell="A1">
      <selection activeCell="Q1" sqref="Q1"/>
    </sheetView>
  </sheetViews>
  <sheetFormatPr defaultColWidth="9.140625" defaultRowHeight="15"/>
  <cols>
    <col min="1" max="1" width="4.421875" style="1" customWidth="1"/>
    <col min="2" max="2" width="4.140625" style="2" customWidth="1"/>
    <col min="3" max="3" width="5.7109375" style="2" customWidth="1"/>
    <col min="4" max="5" width="8.7109375" style="2" customWidth="1"/>
    <col min="6" max="7" width="10.7109375" style="2" customWidth="1"/>
    <col min="8" max="8" width="78.7109375" style="2" customWidth="1"/>
    <col min="9" max="17" width="15.7109375" style="2" customWidth="1"/>
    <col min="18" max="18" width="4.421875" style="1" customWidth="1"/>
    <col min="19" max="19" width="4.140625" style="2" customWidth="1"/>
    <col min="20" max="20" width="5.7109375" style="2" customWidth="1"/>
    <col min="21" max="22" width="8.7109375" style="2" customWidth="1"/>
    <col min="23" max="24" width="10.7109375" style="2" customWidth="1"/>
    <col min="25" max="25" width="78.7109375" style="2" customWidth="1"/>
    <col min="26" max="33" width="15.7109375" style="2" customWidth="1"/>
    <col min="34" max="34" width="4.421875" style="1" customWidth="1"/>
    <col min="35" max="35" width="4.140625" style="2" customWidth="1"/>
    <col min="36" max="36" width="5.7109375" style="2" customWidth="1"/>
    <col min="37" max="38" width="8.7109375" style="2" customWidth="1"/>
    <col min="39" max="40" width="10.7109375" style="2" customWidth="1"/>
    <col min="41" max="41" width="78.7109375" style="2" customWidth="1"/>
    <col min="42" max="50" width="15.7109375" style="2" customWidth="1"/>
    <col min="51" max="16384" width="9.140625" style="2" customWidth="1"/>
  </cols>
  <sheetData>
    <row r="1" spans="17:50" ht="15" customHeight="1">
      <c r="Q1" s="3" t="s">
        <v>1151</v>
      </c>
      <c r="AG1" s="3" t="s">
        <v>1151</v>
      </c>
      <c r="AV1" s="3"/>
      <c r="AW1" s="3"/>
      <c r="AX1" s="3" t="s">
        <v>1151</v>
      </c>
    </row>
    <row r="2" ht="15" customHeight="1"/>
    <row r="3" spans="17:50" ht="15" customHeight="1" thickBot="1">
      <c r="Q3" s="3" t="s">
        <v>0</v>
      </c>
      <c r="AG3" s="3" t="s">
        <v>0</v>
      </c>
      <c r="AV3" s="3"/>
      <c r="AX3" s="3" t="s">
        <v>0</v>
      </c>
    </row>
    <row r="4" spans="1:50" s="9" customFormat="1" ht="15" customHeight="1" thickBot="1">
      <c r="A4" s="4"/>
      <c r="B4" s="5" t="s">
        <v>1</v>
      </c>
      <c r="C4" s="5" t="s">
        <v>2</v>
      </c>
      <c r="D4" s="5" t="s">
        <v>3</v>
      </c>
      <c r="E4" s="6" t="s">
        <v>4</v>
      </c>
      <c r="F4" s="7"/>
      <c r="G4" s="7"/>
      <c r="H4" s="8"/>
      <c r="I4" s="5" t="s">
        <v>5</v>
      </c>
      <c r="J4" s="5" t="s">
        <v>6</v>
      </c>
      <c r="K4" s="5" t="s">
        <v>7</v>
      </c>
      <c r="L4" s="5" t="s">
        <v>8</v>
      </c>
      <c r="M4" s="5" t="s">
        <v>249</v>
      </c>
      <c r="N4" s="5" t="s">
        <v>250</v>
      </c>
      <c r="O4" s="5" t="s">
        <v>251</v>
      </c>
      <c r="P4" s="5" t="s">
        <v>252</v>
      </c>
      <c r="Q4" s="5" t="s">
        <v>253</v>
      </c>
      <c r="R4" s="4"/>
      <c r="S4" s="5" t="s">
        <v>254</v>
      </c>
      <c r="T4" s="5" t="s">
        <v>255</v>
      </c>
      <c r="U4" s="5" t="s">
        <v>256</v>
      </c>
      <c r="V4" s="6" t="s">
        <v>257</v>
      </c>
      <c r="W4" s="7"/>
      <c r="X4" s="7"/>
      <c r="Y4" s="8"/>
      <c r="Z4" s="5" t="s">
        <v>259</v>
      </c>
      <c r="AA4" s="5" t="s">
        <v>260</v>
      </c>
      <c r="AB4" s="5" t="s">
        <v>261</v>
      </c>
      <c r="AC4" s="5" t="s">
        <v>262</v>
      </c>
      <c r="AD4" s="5" t="s">
        <v>263</v>
      </c>
      <c r="AE4" s="5" t="s">
        <v>264</v>
      </c>
      <c r="AF4" s="5" t="s">
        <v>265</v>
      </c>
      <c r="AG4" s="5" t="s">
        <v>266</v>
      </c>
      <c r="AH4" s="4"/>
      <c r="AI4" s="5" t="s">
        <v>267</v>
      </c>
      <c r="AJ4" s="5" t="s">
        <v>268</v>
      </c>
      <c r="AK4" s="5" t="s">
        <v>269</v>
      </c>
      <c r="AL4" s="6" t="s">
        <v>270</v>
      </c>
      <c r="AM4" s="7"/>
      <c r="AN4" s="7"/>
      <c r="AO4" s="8"/>
      <c r="AP4" s="5" t="s">
        <v>271</v>
      </c>
      <c r="AQ4" s="5" t="s">
        <v>272</v>
      </c>
      <c r="AR4" s="5" t="s">
        <v>273</v>
      </c>
      <c r="AS4" s="5" t="s">
        <v>274</v>
      </c>
      <c r="AT4" s="5" t="s">
        <v>276</v>
      </c>
      <c r="AU4" s="5" t="s">
        <v>277</v>
      </c>
      <c r="AV4" s="5" t="s">
        <v>278</v>
      </c>
      <c r="AW4" s="214" t="s">
        <v>279</v>
      </c>
      <c r="AX4" s="5" t="s">
        <v>280</v>
      </c>
    </row>
    <row r="5" spans="1:54" ht="42" customHeight="1" thickBot="1">
      <c r="A5" s="4" t="s">
        <v>9</v>
      </c>
      <c r="B5" s="211" t="s">
        <v>863</v>
      </c>
      <c r="C5" s="212"/>
      <c r="D5" s="212"/>
      <c r="E5" s="212"/>
      <c r="F5" s="212"/>
      <c r="G5" s="212"/>
      <c r="H5" s="212"/>
      <c r="I5" s="212"/>
      <c r="J5" s="212"/>
      <c r="K5" s="212"/>
      <c r="L5" s="212"/>
      <c r="M5" s="212"/>
      <c r="N5" s="212"/>
      <c r="O5" s="212"/>
      <c r="P5" s="212"/>
      <c r="Q5" s="213"/>
      <c r="R5" s="4" t="s">
        <v>213</v>
      </c>
      <c r="S5" s="211" t="s">
        <v>863</v>
      </c>
      <c r="T5" s="212"/>
      <c r="U5" s="212"/>
      <c r="V5" s="212"/>
      <c r="W5" s="212"/>
      <c r="X5" s="212"/>
      <c r="Y5" s="212"/>
      <c r="Z5" s="212"/>
      <c r="AA5" s="212"/>
      <c r="AB5" s="212"/>
      <c r="AC5" s="212"/>
      <c r="AD5" s="212"/>
      <c r="AE5" s="212"/>
      <c r="AF5" s="212"/>
      <c r="AG5" s="212"/>
      <c r="AH5" s="4" t="s">
        <v>319</v>
      </c>
      <c r="AI5" s="211" t="s">
        <v>863</v>
      </c>
      <c r="AJ5" s="212"/>
      <c r="AK5" s="212"/>
      <c r="AL5" s="212"/>
      <c r="AM5" s="212"/>
      <c r="AN5" s="212"/>
      <c r="AO5" s="212"/>
      <c r="AP5" s="212"/>
      <c r="AQ5" s="212"/>
      <c r="AR5" s="212"/>
      <c r="AS5" s="212"/>
      <c r="AT5" s="212"/>
      <c r="AU5" s="212"/>
      <c r="AV5" s="212"/>
      <c r="AW5" s="212"/>
      <c r="AX5" s="212"/>
      <c r="AY5" s="157"/>
      <c r="AZ5" s="157"/>
      <c r="BA5" s="157"/>
      <c r="BB5" s="157"/>
    </row>
    <row r="6" spans="1:50" ht="16.5" thickBot="1">
      <c r="A6" s="4" t="s">
        <v>11</v>
      </c>
      <c r="B6" s="215" t="s">
        <v>12</v>
      </c>
      <c r="C6" s="216"/>
      <c r="D6" s="216"/>
      <c r="E6" s="216"/>
      <c r="F6" s="216"/>
      <c r="G6" s="216"/>
      <c r="H6" s="217"/>
      <c r="I6" s="218" t="s">
        <v>864</v>
      </c>
      <c r="J6" s="219"/>
      <c r="K6" s="219"/>
      <c r="L6" s="219"/>
      <c r="M6" s="219"/>
      <c r="N6" s="219"/>
      <c r="O6" s="219"/>
      <c r="P6" s="219"/>
      <c r="Q6" s="220"/>
      <c r="R6" s="4" t="s">
        <v>214</v>
      </c>
      <c r="S6" s="215" t="s">
        <v>12</v>
      </c>
      <c r="T6" s="216"/>
      <c r="U6" s="216"/>
      <c r="V6" s="216"/>
      <c r="W6" s="216"/>
      <c r="X6" s="216"/>
      <c r="Y6" s="217"/>
      <c r="Z6" s="219"/>
      <c r="AA6" s="219"/>
      <c r="AB6" s="219"/>
      <c r="AC6" s="219"/>
      <c r="AD6" s="219"/>
      <c r="AE6" s="219"/>
      <c r="AF6" s="219"/>
      <c r="AG6" s="219"/>
      <c r="AH6" s="4" t="s">
        <v>340</v>
      </c>
      <c r="AI6" s="215" t="s">
        <v>12</v>
      </c>
      <c r="AJ6" s="216"/>
      <c r="AK6" s="216"/>
      <c r="AL6" s="216"/>
      <c r="AM6" s="216"/>
      <c r="AN6" s="216"/>
      <c r="AO6" s="217"/>
      <c r="AP6" s="219" t="s">
        <v>865</v>
      </c>
      <c r="AQ6" s="219"/>
      <c r="AR6" s="219"/>
      <c r="AS6" s="219"/>
      <c r="AT6" s="219"/>
      <c r="AU6" s="219"/>
      <c r="AV6" s="219"/>
      <c r="AW6" s="220"/>
      <c r="AX6" s="221" t="s">
        <v>16</v>
      </c>
    </row>
    <row r="7" spans="1:50" ht="300.75" thickBot="1">
      <c r="A7" s="4" t="s">
        <v>17</v>
      </c>
      <c r="B7" s="222"/>
      <c r="C7" s="223"/>
      <c r="D7" s="223"/>
      <c r="E7" s="223"/>
      <c r="F7" s="223"/>
      <c r="G7" s="223"/>
      <c r="H7" s="224"/>
      <c r="I7" s="14" t="s">
        <v>866</v>
      </c>
      <c r="J7" s="14" t="s">
        <v>867</v>
      </c>
      <c r="K7" s="14" t="s">
        <v>868</v>
      </c>
      <c r="L7" s="14" t="s">
        <v>869</v>
      </c>
      <c r="M7" s="14" t="s">
        <v>870</v>
      </c>
      <c r="N7" s="14" t="s">
        <v>871</v>
      </c>
      <c r="O7" s="14" t="s">
        <v>872</v>
      </c>
      <c r="P7" s="14" t="s">
        <v>873</v>
      </c>
      <c r="Q7" s="14" t="s">
        <v>874</v>
      </c>
      <c r="R7" s="4" t="s">
        <v>215</v>
      </c>
      <c r="S7" s="222"/>
      <c r="T7" s="223"/>
      <c r="U7" s="223"/>
      <c r="V7" s="223"/>
      <c r="W7" s="223"/>
      <c r="X7" s="223"/>
      <c r="Y7" s="224"/>
      <c r="Z7" s="14" t="s">
        <v>875</v>
      </c>
      <c r="AA7" s="14" t="s">
        <v>876</v>
      </c>
      <c r="AB7" s="14" t="s">
        <v>877</v>
      </c>
      <c r="AC7" s="14" t="s">
        <v>878</v>
      </c>
      <c r="AD7" s="14" t="s">
        <v>879</v>
      </c>
      <c r="AE7" s="14" t="s">
        <v>880</v>
      </c>
      <c r="AF7" s="14" t="s">
        <v>881</v>
      </c>
      <c r="AG7" s="225" t="s">
        <v>882</v>
      </c>
      <c r="AH7" s="4" t="s">
        <v>381</v>
      </c>
      <c r="AI7" s="222"/>
      <c r="AJ7" s="223"/>
      <c r="AK7" s="223"/>
      <c r="AL7" s="223"/>
      <c r="AM7" s="223"/>
      <c r="AN7" s="223"/>
      <c r="AO7" s="224"/>
      <c r="AP7" s="226" t="s">
        <v>883</v>
      </c>
      <c r="AQ7" s="227" t="s">
        <v>884</v>
      </c>
      <c r="AR7" s="14" t="s">
        <v>885</v>
      </c>
      <c r="AS7" s="227" t="s">
        <v>886</v>
      </c>
      <c r="AT7" s="227" t="s">
        <v>887</v>
      </c>
      <c r="AU7" s="228" t="s">
        <v>888</v>
      </c>
      <c r="AV7" s="227" t="s">
        <v>889</v>
      </c>
      <c r="AW7" s="229" t="s">
        <v>890</v>
      </c>
      <c r="AX7" s="230"/>
    </row>
    <row r="8" spans="1:50" s="20" customFormat="1" ht="15" customHeight="1" thickBot="1">
      <c r="A8" s="4" t="s">
        <v>20</v>
      </c>
      <c r="B8" s="15" t="s">
        <v>18</v>
      </c>
      <c r="C8" s="16" t="s">
        <v>19</v>
      </c>
      <c r="D8" s="17"/>
      <c r="E8" s="17"/>
      <c r="F8" s="17"/>
      <c r="G8" s="17"/>
      <c r="H8" s="17"/>
      <c r="I8" s="18">
        <f>SUM(I9,I13,I20,I30)</f>
        <v>200</v>
      </c>
      <c r="J8" s="18">
        <f aca="true" t="shared" si="0" ref="J8:Q8">SUM(J9,J13,J20,J30)</f>
        <v>5100</v>
      </c>
      <c r="K8" s="18">
        <f t="shared" si="0"/>
        <v>30</v>
      </c>
      <c r="L8" s="18">
        <f t="shared" si="0"/>
        <v>49252</v>
      </c>
      <c r="M8" s="18">
        <f t="shared" si="0"/>
        <v>11147</v>
      </c>
      <c r="N8" s="18">
        <f t="shared" si="0"/>
        <v>43467</v>
      </c>
      <c r="O8" s="18">
        <f t="shared" si="0"/>
        <v>92538</v>
      </c>
      <c r="P8" s="18">
        <f t="shared" si="0"/>
        <v>0</v>
      </c>
      <c r="Q8" s="18">
        <f t="shared" si="0"/>
        <v>9339</v>
      </c>
      <c r="R8" s="4" t="s">
        <v>217</v>
      </c>
      <c r="S8" s="15" t="s">
        <v>18</v>
      </c>
      <c r="T8" s="16" t="s">
        <v>19</v>
      </c>
      <c r="U8" s="17"/>
      <c r="V8" s="17"/>
      <c r="W8" s="17"/>
      <c r="X8" s="17"/>
      <c r="Y8" s="160"/>
      <c r="Z8" s="161">
        <f aca="true" t="shared" si="1" ref="Z8:AF8">SUM(Z9,Z13,Z20,Z30)</f>
        <v>26793</v>
      </c>
      <c r="AA8" s="161">
        <f t="shared" si="1"/>
        <v>3357794</v>
      </c>
      <c r="AB8" s="161">
        <f t="shared" si="1"/>
        <v>240</v>
      </c>
      <c r="AC8" s="161">
        <f>SUM(AC9,AC13,AC20,AC30)</f>
        <v>0</v>
      </c>
      <c r="AD8" s="161">
        <f>SUM(AD9,AD13,AD20,AD30)</f>
        <v>0</v>
      </c>
      <c r="AE8" s="161">
        <f>SUM(AE9,AE13,AE20,AE30)</f>
        <v>200</v>
      </c>
      <c r="AF8" s="161">
        <f t="shared" si="1"/>
        <v>0</v>
      </c>
      <c r="AG8" s="231">
        <f aca="true" t="shared" si="2" ref="AG8:AG19">SUM(I8:Q8,Z8:AF8)</f>
        <v>3596100</v>
      </c>
      <c r="AH8" s="4" t="s">
        <v>386</v>
      </c>
      <c r="AI8" s="15" t="s">
        <v>18</v>
      </c>
      <c r="AJ8" s="16" t="s">
        <v>19</v>
      </c>
      <c r="AK8" s="17"/>
      <c r="AL8" s="17"/>
      <c r="AM8" s="17"/>
      <c r="AN8" s="17"/>
      <c r="AO8" s="160"/>
      <c r="AP8" s="18">
        <f aca="true" t="shared" si="3" ref="AP8:AV8">SUM(AP9,AP13,AP20,AP30)</f>
        <v>396</v>
      </c>
      <c r="AQ8" s="161">
        <f t="shared" si="3"/>
        <v>19650</v>
      </c>
      <c r="AR8" s="161">
        <f t="shared" si="3"/>
        <v>0</v>
      </c>
      <c r="AS8" s="161">
        <f t="shared" si="3"/>
        <v>0</v>
      </c>
      <c r="AT8" s="161">
        <f t="shared" si="3"/>
        <v>0</v>
      </c>
      <c r="AU8" s="161">
        <f t="shared" si="3"/>
        <v>0</v>
      </c>
      <c r="AV8" s="161">
        <f t="shared" si="3"/>
        <v>0</v>
      </c>
      <c r="AW8" s="231">
        <f aca="true" t="shared" si="4" ref="AW8:AW52">SUM(AP8:AV8)</f>
        <v>20046</v>
      </c>
      <c r="AX8" s="161">
        <f aca="true" t="shared" si="5" ref="AX8:AX52">SUM(AG8,AW8)</f>
        <v>3616146</v>
      </c>
    </row>
    <row r="9" spans="1:50" s="20" customFormat="1" ht="15" customHeight="1" thickBot="1">
      <c r="A9" s="4" t="s">
        <v>23</v>
      </c>
      <c r="B9" s="21"/>
      <c r="C9" s="22" t="s">
        <v>21</v>
      </c>
      <c r="D9" s="23" t="s">
        <v>22</v>
      </c>
      <c r="E9" s="24"/>
      <c r="F9" s="24"/>
      <c r="G9" s="24"/>
      <c r="H9" s="24"/>
      <c r="I9" s="25">
        <f>SUM(I10:I12)</f>
        <v>0</v>
      </c>
      <c r="J9" s="163">
        <f aca="true" t="shared" si="6" ref="J9:Q9">SUM(J10:J12)</f>
        <v>0</v>
      </c>
      <c r="K9" s="163">
        <f>SUM(K10:K12)</f>
        <v>0</v>
      </c>
      <c r="L9" s="163">
        <f t="shared" si="6"/>
        <v>0</v>
      </c>
      <c r="M9" s="163">
        <f t="shared" si="6"/>
        <v>0</v>
      </c>
      <c r="N9" s="163">
        <f t="shared" si="6"/>
        <v>41198</v>
      </c>
      <c r="O9" s="163">
        <f t="shared" si="6"/>
        <v>0</v>
      </c>
      <c r="P9" s="163">
        <f t="shared" si="6"/>
        <v>0</v>
      </c>
      <c r="Q9" s="163">
        <f t="shared" si="6"/>
        <v>0</v>
      </c>
      <c r="R9" s="4" t="s">
        <v>218</v>
      </c>
      <c r="S9" s="21"/>
      <c r="T9" s="22" t="s">
        <v>21</v>
      </c>
      <c r="U9" s="23" t="s">
        <v>22</v>
      </c>
      <c r="V9" s="24"/>
      <c r="W9" s="24"/>
      <c r="X9" s="24"/>
      <c r="Y9" s="162"/>
      <c r="Z9" s="163">
        <f aca="true" t="shared" si="7" ref="Z9:AF9">SUM(Z10:Z12)</f>
        <v>26793</v>
      </c>
      <c r="AA9" s="163">
        <f t="shared" si="7"/>
        <v>869703</v>
      </c>
      <c r="AB9" s="163">
        <f t="shared" si="7"/>
        <v>0</v>
      </c>
      <c r="AC9" s="163">
        <f>SUM(AC10:AC12)</f>
        <v>0</v>
      </c>
      <c r="AD9" s="163">
        <f>SUM(AD10:AD12)</f>
        <v>0</v>
      </c>
      <c r="AE9" s="163">
        <f>SUM(AE10:AE12)</f>
        <v>0</v>
      </c>
      <c r="AF9" s="163">
        <f t="shared" si="7"/>
        <v>0</v>
      </c>
      <c r="AG9" s="231">
        <f t="shared" si="2"/>
        <v>937694</v>
      </c>
      <c r="AH9" s="4" t="s">
        <v>391</v>
      </c>
      <c r="AI9" s="21"/>
      <c r="AJ9" s="22" t="s">
        <v>21</v>
      </c>
      <c r="AK9" s="23" t="s">
        <v>22</v>
      </c>
      <c r="AL9" s="24"/>
      <c r="AM9" s="24"/>
      <c r="AN9" s="24"/>
      <c r="AO9" s="162"/>
      <c r="AP9" s="163">
        <f aca="true" t="shared" si="8" ref="AP9:AV9">SUM(AP10:AP12)</f>
        <v>0</v>
      </c>
      <c r="AQ9" s="163">
        <f t="shared" si="8"/>
        <v>150</v>
      </c>
      <c r="AR9" s="163">
        <f t="shared" si="8"/>
        <v>0</v>
      </c>
      <c r="AS9" s="163">
        <f t="shared" si="8"/>
        <v>0</v>
      </c>
      <c r="AT9" s="163">
        <f t="shared" si="8"/>
        <v>0</v>
      </c>
      <c r="AU9" s="163">
        <f t="shared" si="8"/>
        <v>0</v>
      </c>
      <c r="AV9" s="163">
        <f t="shared" si="8"/>
        <v>0</v>
      </c>
      <c r="AW9" s="231">
        <f t="shared" si="4"/>
        <v>150</v>
      </c>
      <c r="AX9" s="163">
        <f t="shared" si="5"/>
        <v>937844</v>
      </c>
    </row>
    <row r="10" spans="1:50" s="34" customFormat="1" ht="15" customHeight="1" thickBot="1">
      <c r="A10" s="4" t="s">
        <v>26</v>
      </c>
      <c r="B10" s="27"/>
      <c r="C10" s="28"/>
      <c r="D10" s="29" t="s">
        <v>24</v>
      </c>
      <c r="E10" s="30" t="s">
        <v>25</v>
      </c>
      <c r="F10" s="30"/>
      <c r="G10" s="30"/>
      <c r="H10" s="31"/>
      <c r="I10" s="32">
        <f>'[1]2. melléklet'!L9+'[1]2. melléklet'!AN9+'[1]2. melléklet'!BC9+'[1]2. melléklet'!BD9+'[1]3. melléklet'!J9+'[1]3. melléklet'!Z9</f>
        <v>0</v>
      </c>
      <c r="J10" s="164">
        <f>'[1]2. melléklet'!K9+'[1]2. melléklet'!AO9+'[1]2. melléklet'!AQ9+'[1]2. melléklet'!BF9+'[1]2. melléklet'!BG9+'[1]2. melléklet'!BH9+'[1]3. melléklet'!Y9</f>
        <v>0</v>
      </c>
      <c r="K10" s="164">
        <f>'[1]2. melléklet'!AD9+'[1]2. melléklet'!AR9+'[1]3. melléklet'!P9</f>
        <v>0</v>
      </c>
      <c r="L10" s="164">
        <f>'[1]5. melléklet'!S9+'[1]6. melléklet'!S9+'[1]7. melléklet'!R9</f>
        <v>0</v>
      </c>
      <c r="M10" s="164">
        <f>'[1]9. melléklet'!P9</f>
        <v>0</v>
      </c>
      <c r="N10" s="164">
        <f>'[1]8. melléklet'!M9+'[1]2. melléklet'!BS9+'[1]2. melléklet'!BT9</f>
        <v>0</v>
      </c>
      <c r="O10" s="164">
        <f>'[1]2. melléklet'!AP9+'[1]2. melléklet'!CY9</f>
        <v>0</v>
      </c>
      <c r="P10" s="164"/>
      <c r="Q10" s="164">
        <f>'[1]2. melléklet'!AS9+'[1]2. melléklet'!BE9</f>
        <v>0</v>
      </c>
      <c r="R10" s="4" t="s">
        <v>220</v>
      </c>
      <c r="S10" s="27"/>
      <c r="T10" s="28"/>
      <c r="U10" s="29" t="s">
        <v>24</v>
      </c>
      <c r="V10" s="30" t="s">
        <v>25</v>
      </c>
      <c r="W10" s="30"/>
      <c r="X10" s="30"/>
      <c r="Y10" s="31"/>
      <c r="Z10" s="164">
        <f>'[1]2. melléklet'!AA9+'[1]2. melléklet'!AB9+'[1]2. melléklet'!AC9</f>
        <v>0</v>
      </c>
      <c r="AA10" s="164">
        <f>'[1]2. melléklet'!I9+'[1]2. melléklet'!M9+'[1]2. melléklet'!P9+'[1]2. melléklet'!Y9+'[1]2. melléklet'!Z9+'[1]3. melléklet'!I9+'[1]3. melléklet'!K9+'[1]3. melléklet'!M9+'[1]3. melléklet'!N9+'[1]4. melléklet'!Q9+'[1]Javaslat_II'!L14</f>
        <v>737810</v>
      </c>
      <c r="AB10" s="164">
        <f>'[1]2. melléklet'!BU9</f>
        <v>0</v>
      </c>
      <c r="AC10" s="164">
        <f>'[1]2. melléklet'!AE9</f>
        <v>0</v>
      </c>
      <c r="AD10" s="164">
        <f>'[1]3. melléklet'!AB9</f>
        <v>0</v>
      </c>
      <c r="AE10" s="164">
        <f>'[1]2. melléklet'!CZ9+'[1]3. melléklet'!AC9+'[1]2. melléklet'!DA9</f>
        <v>0</v>
      </c>
      <c r="AF10" s="164">
        <f>'[1]2. melléklet'!CV9+'[1]3. melléklet'!AA9</f>
        <v>0</v>
      </c>
      <c r="AG10" s="232">
        <f t="shared" si="2"/>
        <v>737810</v>
      </c>
      <c r="AH10" s="4" t="s">
        <v>396</v>
      </c>
      <c r="AI10" s="27"/>
      <c r="AJ10" s="28"/>
      <c r="AK10" s="29" t="s">
        <v>24</v>
      </c>
      <c r="AL10" s="30" t="s">
        <v>25</v>
      </c>
      <c r="AM10" s="30"/>
      <c r="AN10" s="30"/>
      <c r="AO10" s="31"/>
      <c r="AP10" s="164">
        <f>'[1]2. melléklet'!CG9+'[1]2. melléklet'!BX9</f>
        <v>0</v>
      </c>
      <c r="AQ10" s="164">
        <f>'[1]2. melléklet'!O9+'[1]2. melléklet'!CK9</f>
        <v>0</v>
      </c>
      <c r="AR10" s="164">
        <f>'[1]2. melléklet'!BI9+'[1]2. melléklet'!BR9+'[1]2. melléklet'!BV9+'[1]2. melléklet'!CH9+'[1]2. melléklet'!CI9+'[1]2. melléklet'!CJ9</f>
        <v>0</v>
      </c>
      <c r="AS10" s="164">
        <f>'[1]2. melléklet'!BW9+'[1]2. melléklet'!CL9+'[1]2. melléklet'!CX9</f>
        <v>0</v>
      </c>
      <c r="AT10" s="164">
        <f>'[1]2. melléklet'!AT9</f>
        <v>0</v>
      </c>
      <c r="AU10" s="164"/>
      <c r="AV10" s="164">
        <f>'[1]2. melléklet'!CM9+'[1]2. melléklet'!CW9</f>
        <v>0</v>
      </c>
      <c r="AW10" s="232">
        <f t="shared" si="4"/>
        <v>0</v>
      </c>
      <c r="AX10" s="164">
        <f t="shared" si="5"/>
        <v>737810</v>
      </c>
    </row>
    <row r="11" spans="1:50" s="34" customFormat="1" ht="15" customHeight="1" thickBot="1">
      <c r="A11" s="4" t="s">
        <v>29</v>
      </c>
      <c r="B11" s="27"/>
      <c r="C11" s="28"/>
      <c r="D11" s="35" t="s">
        <v>27</v>
      </c>
      <c r="E11" s="36" t="s">
        <v>28</v>
      </c>
      <c r="F11" s="37"/>
      <c r="G11" s="37"/>
      <c r="H11" s="37"/>
      <c r="I11" s="32">
        <f>'[1]2. melléklet'!L10+'[1]2. melléklet'!AN10+'[1]2. melléklet'!BC10+'[1]2. melléklet'!BD10+'[1]3. melléklet'!J10+'[1]3. melléklet'!Z10</f>
        <v>0</v>
      </c>
      <c r="J11" s="164">
        <f>'[1]2. melléklet'!K10+'[1]2. melléklet'!AO10+'[1]2. melléklet'!AQ10+'[1]2. melléklet'!BF10+'[1]2. melléklet'!BG10+'[1]2. melléklet'!BH10+'[1]3. melléklet'!Y10</f>
        <v>0</v>
      </c>
      <c r="K11" s="164">
        <f>'[1]2. melléklet'!AD10+'[1]2. melléklet'!AR10+'[1]3. melléklet'!P10</f>
        <v>0</v>
      </c>
      <c r="L11" s="164">
        <f>'[1]5. melléklet'!S10+'[1]6. melléklet'!S10+'[1]7. melléklet'!R10</f>
        <v>0</v>
      </c>
      <c r="M11" s="164">
        <f>'[1]9. melléklet'!P10</f>
        <v>0</v>
      </c>
      <c r="N11" s="164">
        <f>'[1]8. melléklet'!M10+'[1]2. melléklet'!BS10+'[1]2. melléklet'!BT10</f>
        <v>0</v>
      </c>
      <c r="O11" s="164">
        <f>'[1]2. melléklet'!AP10+'[1]2. melléklet'!CY10</f>
        <v>0</v>
      </c>
      <c r="P11" s="164"/>
      <c r="Q11" s="164">
        <f>'[1]2. melléklet'!AS10+'[1]2. melléklet'!BE10</f>
        <v>0</v>
      </c>
      <c r="R11" s="4" t="s">
        <v>222</v>
      </c>
      <c r="S11" s="27"/>
      <c r="T11" s="28"/>
      <c r="U11" s="35" t="s">
        <v>27</v>
      </c>
      <c r="V11" s="36" t="s">
        <v>28</v>
      </c>
      <c r="W11" s="37"/>
      <c r="X11" s="37"/>
      <c r="Y11" s="165"/>
      <c r="Z11" s="164">
        <f>'[1]2. melléklet'!AA10+'[1]2. melléklet'!AB10+'[1]2. melléklet'!AC10</f>
        <v>0</v>
      </c>
      <c r="AA11" s="164">
        <f>'[1]2. melléklet'!I10+'[1]2. melléklet'!M10+'[1]2. melléklet'!P10+'[1]2. melléklet'!Y10+'[1]2. melléklet'!Z10+'[1]3. melléklet'!I10+'[1]3. melléklet'!K10+'[1]3. melléklet'!M10+'[1]3. melléklet'!N10+'[1]4. melléklet'!Q10+'[1]Javaslat_II'!L27</f>
        <v>83859</v>
      </c>
      <c r="AB11" s="164">
        <f>'[1]2. melléklet'!BU10</f>
        <v>0</v>
      </c>
      <c r="AC11" s="164">
        <f>'[1]2. melléklet'!AE10</f>
        <v>0</v>
      </c>
      <c r="AD11" s="164">
        <f>'[1]3. melléklet'!AB10</f>
        <v>0</v>
      </c>
      <c r="AE11" s="164">
        <f>'[1]2. melléklet'!CZ10+'[1]3. melléklet'!AC10+'[1]2. melléklet'!DA10</f>
        <v>0</v>
      </c>
      <c r="AF11" s="164">
        <f>'[1]2. melléklet'!CV10+'[1]3. melléklet'!AA10</f>
        <v>0</v>
      </c>
      <c r="AG11" s="232">
        <f t="shared" si="2"/>
        <v>83859</v>
      </c>
      <c r="AH11" s="4" t="s">
        <v>401</v>
      </c>
      <c r="AI11" s="27"/>
      <c r="AJ11" s="28"/>
      <c r="AK11" s="35" t="s">
        <v>27</v>
      </c>
      <c r="AL11" s="36" t="s">
        <v>28</v>
      </c>
      <c r="AM11" s="37"/>
      <c r="AN11" s="37"/>
      <c r="AO11" s="165"/>
      <c r="AP11" s="164">
        <f>'[1]2. melléklet'!CG10+'[1]2. melléklet'!BX10</f>
        <v>0</v>
      </c>
      <c r="AQ11" s="164">
        <f>'[1]2. melléklet'!O10+'[1]2. melléklet'!CK10</f>
        <v>0</v>
      </c>
      <c r="AR11" s="164">
        <f>'[1]2. melléklet'!BI10+'[1]2. melléklet'!BR10+'[1]2. melléklet'!BV10+'[1]2. melléklet'!CH10+'[1]2. melléklet'!CI10+'[1]2. melléklet'!CJ10</f>
        <v>0</v>
      </c>
      <c r="AS11" s="164">
        <f>'[1]2. melléklet'!BW10+'[1]2. melléklet'!CL10+'[1]2. melléklet'!CX10</f>
        <v>0</v>
      </c>
      <c r="AT11" s="164">
        <f>'[1]2. melléklet'!AT10</f>
        <v>0</v>
      </c>
      <c r="AU11" s="164"/>
      <c r="AV11" s="164">
        <f>'[1]2. melléklet'!CM10+'[1]2. melléklet'!CW10</f>
        <v>0</v>
      </c>
      <c r="AW11" s="232">
        <f t="shared" si="4"/>
        <v>0</v>
      </c>
      <c r="AX11" s="164">
        <f t="shared" si="5"/>
        <v>83859</v>
      </c>
    </row>
    <row r="12" spans="1:50" s="34" customFormat="1" ht="15" customHeight="1" thickBot="1">
      <c r="A12" s="4" t="s">
        <v>32</v>
      </c>
      <c r="B12" s="27"/>
      <c r="C12" s="28"/>
      <c r="D12" s="29" t="s">
        <v>30</v>
      </c>
      <c r="E12" s="38" t="s">
        <v>31</v>
      </c>
      <c r="F12" s="39"/>
      <c r="G12" s="39"/>
      <c r="H12" s="38"/>
      <c r="I12" s="32">
        <f>'[1]2. melléklet'!L11+'[1]2. melléklet'!AN11+'[1]2. melléklet'!BC11+'[1]2. melléklet'!BD11+'[1]3. melléklet'!J11+'[1]3. melléklet'!Z11</f>
        <v>0</v>
      </c>
      <c r="J12" s="164">
        <f>'[1]2. melléklet'!K11+'[1]2. melléklet'!AO11+'[1]2. melléklet'!AQ11+'[1]2. melléklet'!BF11+'[1]2. melléklet'!BG11+'[1]2. melléklet'!BH11+'[1]3. melléklet'!Y11</f>
        <v>0</v>
      </c>
      <c r="K12" s="164">
        <f>'[1]2. melléklet'!AD11+'[1]2. melléklet'!AR11+'[1]3. melléklet'!P11</f>
        <v>0</v>
      </c>
      <c r="L12" s="164">
        <f>'[1]5. melléklet'!S11+'[1]6. melléklet'!S11+'[1]7. melléklet'!R11</f>
        <v>0</v>
      </c>
      <c r="M12" s="164">
        <f>'[1]9. melléklet'!P11</f>
        <v>0</v>
      </c>
      <c r="N12" s="164">
        <f>'[1]8. melléklet'!M11+'[1]2. melléklet'!BS11+'[1]2. melléklet'!BT11</f>
        <v>41198</v>
      </c>
      <c r="O12" s="164">
        <f>'[1]2. melléklet'!AP11+'[1]2. melléklet'!CY11</f>
        <v>0</v>
      </c>
      <c r="P12" s="164"/>
      <c r="Q12" s="164">
        <f>'[1]2. melléklet'!AS11+'[1]2. melléklet'!BE11</f>
        <v>0</v>
      </c>
      <c r="R12" s="4" t="s">
        <v>224</v>
      </c>
      <c r="S12" s="27"/>
      <c r="T12" s="28"/>
      <c r="U12" s="29" t="s">
        <v>30</v>
      </c>
      <c r="V12" s="38" t="s">
        <v>31</v>
      </c>
      <c r="W12" s="39"/>
      <c r="X12" s="39"/>
      <c r="Y12" s="166"/>
      <c r="Z12" s="164">
        <f>'[1]2. melléklet'!AA11+'[1]2. melléklet'!AB11+'[1]2. melléklet'!AC11</f>
        <v>26793</v>
      </c>
      <c r="AA12" s="164">
        <f>'[1]2. melléklet'!I11+'[1]2. melléklet'!M11+'[1]2. melléklet'!P11+'[1]2. melléklet'!Y11+'[1]2. melléklet'!Z11+'[1]3. melléklet'!I11+'[1]3. melléklet'!K11+'[1]3. melléklet'!M11+'[1]3. melléklet'!N11+'[1]4. melléklet'!Q11+'[1]Javaslat_II'!L34</f>
        <v>48034</v>
      </c>
      <c r="AB12" s="164">
        <f>'[1]2. melléklet'!BU11</f>
        <v>0</v>
      </c>
      <c r="AC12" s="164">
        <f>'[1]2. melléklet'!AE11</f>
        <v>0</v>
      </c>
      <c r="AD12" s="164">
        <f>'[1]3. melléklet'!AB11</f>
        <v>0</v>
      </c>
      <c r="AE12" s="164">
        <f>'[1]2. melléklet'!CZ11+'[1]3. melléklet'!AC11+'[1]2. melléklet'!DA11</f>
        <v>0</v>
      </c>
      <c r="AF12" s="164">
        <f>'[1]2. melléklet'!CV11+'[1]3. melléklet'!AA11</f>
        <v>0</v>
      </c>
      <c r="AG12" s="232">
        <f t="shared" si="2"/>
        <v>116025</v>
      </c>
      <c r="AH12" s="4" t="s">
        <v>406</v>
      </c>
      <c r="AI12" s="27"/>
      <c r="AJ12" s="28"/>
      <c r="AK12" s="29" t="s">
        <v>30</v>
      </c>
      <c r="AL12" s="38" t="s">
        <v>31</v>
      </c>
      <c r="AM12" s="39"/>
      <c r="AN12" s="39"/>
      <c r="AO12" s="166"/>
      <c r="AP12" s="164">
        <f>'[1]2. melléklet'!CG11+'[1]2. melléklet'!BX11</f>
        <v>0</v>
      </c>
      <c r="AQ12" s="164">
        <f>'[1]2. melléklet'!O11+'[1]2. melléklet'!CK11</f>
        <v>150</v>
      </c>
      <c r="AR12" s="164">
        <f>'[1]2. melléklet'!BI11+'[1]2. melléklet'!BR11+'[1]2. melléklet'!BV11+'[1]2. melléklet'!CH11+'[1]2. melléklet'!CI11+'[1]2. melléklet'!CJ11</f>
        <v>0</v>
      </c>
      <c r="AS12" s="164">
        <f>'[1]2. melléklet'!BW11+'[1]2. melléklet'!CL11+'[1]2. melléklet'!CX11</f>
        <v>0</v>
      </c>
      <c r="AT12" s="164">
        <f>'[1]2. melléklet'!AT11</f>
        <v>0</v>
      </c>
      <c r="AU12" s="164"/>
      <c r="AV12" s="164">
        <f>'[1]2. melléklet'!CM11+'[1]2. melléklet'!CW11</f>
        <v>0</v>
      </c>
      <c r="AW12" s="232">
        <f t="shared" si="4"/>
        <v>150</v>
      </c>
      <c r="AX12" s="164">
        <f t="shared" si="5"/>
        <v>116175</v>
      </c>
    </row>
    <row r="13" spans="1:50" s="20" customFormat="1" ht="15" customHeight="1" thickBot="1">
      <c r="A13" s="4" t="s">
        <v>35</v>
      </c>
      <c r="B13" s="21"/>
      <c r="C13" s="22" t="s">
        <v>33</v>
      </c>
      <c r="D13" s="40" t="s">
        <v>34</v>
      </c>
      <c r="E13" s="41"/>
      <c r="F13" s="41"/>
      <c r="G13" s="41"/>
      <c r="H13" s="41"/>
      <c r="I13" s="42">
        <f>SUM(I14:I19)</f>
        <v>0</v>
      </c>
      <c r="J13" s="42">
        <f aca="true" t="shared" si="9" ref="J13:Q13">SUM(J14:J19)</f>
        <v>0</v>
      </c>
      <c r="K13" s="42">
        <f>SUM(K14:K19)</f>
        <v>0</v>
      </c>
      <c r="L13" s="42">
        <f t="shared" si="9"/>
        <v>0</v>
      </c>
      <c r="M13" s="42">
        <f t="shared" si="9"/>
        <v>0</v>
      </c>
      <c r="N13" s="42">
        <f t="shared" si="9"/>
        <v>0</v>
      </c>
      <c r="O13" s="42">
        <f t="shared" si="9"/>
        <v>0</v>
      </c>
      <c r="P13" s="42">
        <f t="shared" si="9"/>
        <v>0</v>
      </c>
      <c r="Q13" s="42">
        <f t="shared" si="9"/>
        <v>0</v>
      </c>
      <c r="R13" s="4" t="s">
        <v>226</v>
      </c>
      <c r="S13" s="21"/>
      <c r="T13" s="22" t="s">
        <v>33</v>
      </c>
      <c r="U13" s="40" t="s">
        <v>34</v>
      </c>
      <c r="V13" s="41"/>
      <c r="W13" s="41"/>
      <c r="X13" s="41"/>
      <c r="Y13" s="167"/>
      <c r="Z13" s="168">
        <f aca="true" t="shared" si="10" ref="Z13:AF13">SUM(Z14:Z19)</f>
        <v>0</v>
      </c>
      <c r="AA13" s="168">
        <f t="shared" si="10"/>
        <v>2278270</v>
      </c>
      <c r="AB13" s="168">
        <f t="shared" si="10"/>
        <v>0</v>
      </c>
      <c r="AC13" s="168">
        <f>SUM(AC14:AC19)</f>
        <v>0</v>
      </c>
      <c r="AD13" s="168">
        <f>SUM(AD14:AD19)</f>
        <v>0</v>
      </c>
      <c r="AE13" s="168">
        <f>SUM(AE14:AE19)</f>
        <v>0</v>
      </c>
      <c r="AF13" s="168">
        <f t="shared" si="10"/>
        <v>0</v>
      </c>
      <c r="AG13" s="231">
        <f t="shared" si="2"/>
        <v>2278270</v>
      </c>
      <c r="AH13" s="4" t="s">
        <v>411</v>
      </c>
      <c r="AI13" s="21"/>
      <c r="AJ13" s="22" t="s">
        <v>33</v>
      </c>
      <c r="AK13" s="40" t="s">
        <v>34</v>
      </c>
      <c r="AL13" s="41"/>
      <c r="AM13" s="41"/>
      <c r="AN13" s="41"/>
      <c r="AO13" s="167"/>
      <c r="AP13" s="42">
        <f aca="true" t="shared" si="11" ref="AP13:AV13">SUM(AP14:AP19)</f>
        <v>0</v>
      </c>
      <c r="AQ13" s="168">
        <f t="shared" si="11"/>
        <v>0</v>
      </c>
      <c r="AR13" s="168">
        <f t="shared" si="11"/>
        <v>0</v>
      </c>
      <c r="AS13" s="168">
        <f t="shared" si="11"/>
        <v>0</v>
      </c>
      <c r="AT13" s="168">
        <f t="shared" si="11"/>
        <v>0</v>
      </c>
      <c r="AU13" s="168">
        <f t="shared" si="11"/>
        <v>0</v>
      </c>
      <c r="AV13" s="168">
        <f t="shared" si="11"/>
        <v>0</v>
      </c>
      <c r="AW13" s="231">
        <f t="shared" si="4"/>
        <v>0</v>
      </c>
      <c r="AX13" s="168">
        <f t="shared" si="5"/>
        <v>2278270</v>
      </c>
    </row>
    <row r="14" spans="1:50" s="48" customFormat="1" ht="15" customHeight="1" thickBot="1">
      <c r="A14" s="4" t="s">
        <v>38</v>
      </c>
      <c r="B14" s="44"/>
      <c r="C14" s="45"/>
      <c r="D14" s="46" t="s">
        <v>36</v>
      </c>
      <c r="E14" s="38" t="s">
        <v>37</v>
      </c>
      <c r="F14" s="47"/>
      <c r="G14" s="47"/>
      <c r="H14" s="47"/>
      <c r="I14" s="32">
        <f>'[1]2. melléklet'!L13+'[1]2. melléklet'!AN13+'[1]2. melléklet'!BC13+'[1]2. melléklet'!BD13+'[1]3. melléklet'!J13+'[1]3. melléklet'!Z13</f>
        <v>0</v>
      </c>
      <c r="J14" s="164">
        <f>'[1]2. melléklet'!K13+'[1]2. melléklet'!AO13+'[1]2. melléklet'!AQ13+'[1]2. melléklet'!BF13+'[1]2. melléklet'!BG13+'[1]2. melléklet'!BH13+'[1]3. melléklet'!Y13</f>
        <v>0</v>
      </c>
      <c r="K14" s="164">
        <f>'[1]2. melléklet'!AD13+'[1]2. melléklet'!AR13+'[1]3. melléklet'!P13</f>
        <v>0</v>
      </c>
      <c r="L14" s="164">
        <f>'[1]5. melléklet'!S13+'[1]6. melléklet'!S13+'[1]7. melléklet'!R13</f>
        <v>0</v>
      </c>
      <c r="M14" s="164">
        <f>'[1]9. melléklet'!P13</f>
        <v>0</v>
      </c>
      <c r="N14" s="164">
        <f>'[1]8. melléklet'!M13+'[1]2. melléklet'!BS13+'[1]2. melléklet'!BT13</f>
        <v>0</v>
      </c>
      <c r="O14" s="164">
        <f>'[1]2. melléklet'!AP13+'[1]2. melléklet'!CY13</f>
        <v>0</v>
      </c>
      <c r="P14" s="164"/>
      <c r="Q14" s="164">
        <f>'[1]2. melléklet'!AS13+'[1]2. melléklet'!BE13</f>
        <v>0</v>
      </c>
      <c r="R14" s="4" t="s">
        <v>228</v>
      </c>
      <c r="S14" s="44"/>
      <c r="T14" s="45"/>
      <c r="U14" s="46" t="s">
        <v>36</v>
      </c>
      <c r="V14" s="38" t="s">
        <v>37</v>
      </c>
      <c r="W14" s="47"/>
      <c r="X14" s="47"/>
      <c r="Y14" s="169"/>
      <c r="Z14" s="164">
        <f>'[1]2. melléklet'!AA13+'[1]2. melléklet'!AB13+'[1]2. melléklet'!AC13</f>
        <v>0</v>
      </c>
      <c r="AA14" s="164">
        <f>'[1]2. melléklet'!DC13</f>
        <v>2000</v>
      </c>
      <c r="AB14" s="164">
        <f>'[1]2. melléklet'!BU13</f>
        <v>0</v>
      </c>
      <c r="AC14" s="164">
        <f>'[1]2. melléklet'!AE13</f>
        <v>0</v>
      </c>
      <c r="AD14" s="164">
        <f>'[1]3. melléklet'!AB13</f>
        <v>0</v>
      </c>
      <c r="AE14" s="164">
        <f>'[1]2. melléklet'!CZ13+'[1]3. melléklet'!AC13+'[1]2. melléklet'!DA13</f>
        <v>0</v>
      </c>
      <c r="AF14" s="164">
        <f>'[1]2. melléklet'!CV13+'[1]3. melléklet'!AA13</f>
        <v>0</v>
      </c>
      <c r="AG14" s="232">
        <f t="shared" si="2"/>
        <v>2000</v>
      </c>
      <c r="AH14" s="4" t="s">
        <v>416</v>
      </c>
      <c r="AI14" s="44"/>
      <c r="AJ14" s="45"/>
      <c r="AK14" s="46" t="s">
        <v>36</v>
      </c>
      <c r="AL14" s="38" t="s">
        <v>37</v>
      </c>
      <c r="AM14" s="47"/>
      <c r="AN14" s="47"/>
      <c r="AO14" s="169"/>
      <c r="AP14" s="164">
        <f>'[1]2. melléklet'!CG13+'[1]2. melléklet'!BX13</f>
        <v>0</v>
      </c>
      <c r="AQ14" s="164">
        <f>'[1]2. melléklet'!O13+'[1]2. melléklet'!CK13</f>
        <v>0</v>
      </c>
      <c r="AR14" s="164">
        <f>'[1]2. melléklet'!BI13+'[1]2. melléklet'!BR13+'[1]2. melléklet'!BV13+'[1]2. melléklet'!CH13+'[1]2. melléklet'!CI13+'[1]2. melléklet'!CJ13</f>
        <v>0</v>
      </c>
      <c r="AS14" s="164">
        <f>'[1]2. melléklet'!BW13+'[1]2. melléklet'!CL13+'[1]2. melléklet'!CX13</f>
        <v>0</v>
      </c>
      <c r="AT14" s="164">
        <f>'[1]2. melléklet'!AT13</f>
        <v>0</v>
      </c>
      <c r="AU14" s="164"/>
      <c r="AV14" s="164">
        <f>'[1]2. melléklet'!CM13+'[1]2. melléklet'!CW13</f>
        <v>0</v>
      </c>
      <c r="AW14" s="232">
        <f t="shared" si="4"/>
        <v>0</v>
      </c>
      <c r="AX14" s="164">
        <f t="shared" si="5"/>
        <v>2000</v>
      </c>
    </row>
    <row r="15" spans="1:50" s="48" customFormat="1" ht="15" customHeight="1" thickBot="1">
      <c r="A15" s="4" t="s">
        <v>41</v>
      </c>
      <c r="B15" s="44"/>
      <c r="C15" s="45"/>
      <c r="D15" s="29" t="s">
        <v>39</v>
      </c>
      <c r="E15" s="38" t="s">
        <v>40</v>
      </c>
      <c r="F15" s="47"/>
      <c r="G15" s="47"/>
      <c r="H15" s="47"/>
      <c r="I15" s="32">
        <f>'[1]2. melléklet'!L14+'[1]2. melléklet'!AN14+'[1]2. melléklet'!BC14+'[1]2. melléklet'!BD14+'[1]3. melléklet'!J14+'[1]3. melléklet'!Z14</f>
        <v>0</v>
      </c>
      <c r="J15" s="164">
        <f>'[1]2. melléklet'!K14+'[1]2. melléklet'!AO14+'[1]2. melléklet'!AQ14+'[1]2. melléklet'!BF14+'[1]2. melléklet'!BG14+'[1]2. melléklet'!BH14+'[1]3. melléklet'!Y14</f>
        <v>0</v>
      </c>
      <c r="K15" s="164">
        <f>'[1]2. melléklet'!AD14+'[1]2. melléklet'!AR14+'[1]3. melléklet'!P14</f>
        <v>0</v>
      </c>
      <c r="L15" s="164">
        <f>'[1]5. melléklet'!S14+'[1]6. melléklet'!S14+'[1]7. melléklet'!R14</f>
        <v>0</v>
      </c>
      <c r="M15" s="164">
        <f>'[1]9. melléklet'!P14</f>
        <v>0</v>
      </c>
      <c r="N15" s="164">
        <f>'[1]8. melléklet'!M14+'[1]2. melléklet'!BS14+'[1]2. melléklet'!BT14</f>
        <v>0</v>
      </c>
      <c r="O15" s="164">
        <f>'[1]2. melléklet'!AP14+'[1]2. melléklet'!CY14</f>
        <v>0</v>
      </c>
      <c r="P15" s="164"/>
      <c r="Q15" s="164">
        <f>'[1]2. melléklet'!AS14+'[1]2. melléklet'!BE14</f>
        <v>0</v>
      </c>
      <c r="R15" s="4" t="s">
        <v>229</v>
      </c>
      <c r="S15" s="44"/>
      <c r="T15" s="45"/>
      <c r="U15" s="29" t="s">
        <v>39</v>
      </c>
      <c r="V15" s="38" t="s">
        <v>40</v>
      </c>
      <c r="W15" s="47"/>
      <c r="X15" s="47"/>
      <c r="Y15" s="169"/>
      <c r="Z15" s="164">
        <f>'[1]2. melléklet'!AA14+'[1]2. melléklet'!AB14+'[1]2. melléklet'!AC14</f>
        <v>0</v>
      </c>
      <c r="AA15" s="164">
        <f>'[1]2. melléklet'!DC14</f>
        <v>26500</v>
      </c>
      <c r="AB15" s="164">
        <f>'[1]2. melléklet'!BU14</f>
        <v>0</v>
      </c>
      <c r="AC15" s="164">
        <f>'[1]2. melléklet'!AE14</f>
        <v>0</v>
      </c>
      <c r="AD15" s="164">
        <f>'[1]3. melléklet'!AB14</f>
        <v>0</v>
      </c>
      <c r="AE15" s="164">
        <f>'[1]2. melléklet'!CZ14+'[1]3. melléklet'!AC14+'[1]2. melléklet'!DA14</f>
        <v>0</v>
      </c>
      <c r="AF15" s="164">
        <f>'[1]2. melléklet'!CV14+'[1]3. melléklet'!AA14</f>
        <v>0</v>
      </c>
      <c r="AG15" s="232">
        <f t="shared" si="2"/>
        <v>26500</v>
      </c>
      <c r="AH15" s="4" t="s">
        <v>421</v>
      </c>
      <c r="AI15" s="44"/>
      <c r="AJ15" s="45"/>
      <c r="AK15" s="29" t="s">
        <v>39</v>
      </c>
      <c r="AL15" s="38" t="s">
        <v>40</v>
      </c>
      <c r="AM15" s="47"/>
      <c r="AN15" s="47"/>
      <c r="AO15" s="169"/>
      <c r="AP15" s="164">
        <f>'[1]2. melléklet'!CG14+'[1]2. melléklet'!BX14</f>
        <v>0</v>
      </c>
      <c r="AQ15" s="164">
        <f>'[1]2. melléklet'!O14+'[1]2. melléklet'!CK14</f>
        <v>0</v>
      </c>
      <c r="AR15" s="164">
        <f>'[1]2. melléklet'!BI14+'[1]2. melléklet'!BR14+'[1]2. melléklet'!BV14+'[1]2. melléklet'!CH14+'[1]2. melléklet'!CI14+'[1]2. melléklet'!CJ14</f>
        <v>0</v>
      </c>
      <c r="AS15" s="164">
        <f>'[1]2. melléklet'!BW14+'[1]2. melléklet'!CL14+'[1]2. melléklet'!CX14</f>
        <v>0</v>
      </c>
      <c r="AT15" s="164">
        <f>'[1]2. melléklet'!AT14</f>
        <v>0</v>
      </c>
      <c r="AU15" s="164"/>
      <c r="AV15" s="164">
        <f>'[1]2. melléklet'!CM14+'[1]2. melléklet'!CW14</f>
        <v>0</v>
      </c>
      <c r="AW15" s="232">
        <f t="shared" si="4"/>
        <v>0</v>
      </c>
      <c r="AX15" s="164">
        <f t="shared" si="5"/>
        <v>26500</v>
      </c>
    </row>
    <row r="16" spans="1:50" s="48" customFormat="1" ht="15" customHeight="1" thickBot="1">
      <c r="A16" s="4" t="s">
        <v>44</v>
      </c>
      <c r="B16" s="44"/>
      <c r="C16" s="45"/>
      <c r="D16" s="29" t="s">
        <v>42</v>
      </c>
      <c r="E16" s="38" t="s">
        <v>43</v>
      </c>
      <c r="F16" s="47"/>
      <c r="G16" s="47"/>
      <c r="H16" s="47"/>
      <c r="I16" s="32">
        <f>'[1]2. melléklet'!L15+'[1]2. melléklet'!AN15+'[1]2. melléklet'!BC15+'[1]2. melléklet'!BD15+'[1]3. melléklet'!J15+'[1]3. melléklet'!Z15</f>
        <v>0</v>
      </c>
      <c r="J16" s="164">
        <f>'[1]2. melléklet'!K15+'[1]2. melléklet'!AO15+'[1]2. melléklet'!AQ15+'[1]2. melléklet'!BF15+'[1]2. melléklet'!BG15+'[1]2. melléklet'!BH15+'[1]3. melléklet'!Y15</f>
        <v>0</v>
      </c>
      <c r="K16" s="164">
        <f>'[1]2. melléklet'!AD15+'[1]2. melléklet'!AR15+'[1]3. melléklet'!P15</f>
        <v>0</v>
      </c>
      <c r="L16" s="164">
        <f>'[1]5. melléklet'!S15+'[1]6. melléklet'!S15+'[1]7. melléklet'!R15</f>
        <v>0</v>
      </c>
      <c r="M16" s="164">
        <f>'[1]9. melléklet'!P15</f>
        <v>0</v>
      </c>
      <c r="N16" s="164">
        <f>'[1]8. melléklet'!M15+'[1]2. melléklet'!BS15+'[1]2. melléklet'!BT15</f>
        <v>0</v>
      </c>
      <c r="O16" s="164">
        <f>'[1]2. melléklet'!AP15+'[1]2. melléklet'!CY15</f>
        <v>0</v>
      </c>
      <c r="P16" s="164"/>
      <c r="Q16" s="164">
        <f>'[1]2. melléklet'!AS15+'[1]2. melléklet'!BE15</f>
        <v>0</v>
      </c>
      <c r="R16" s="4" t="s">
        <v>230</v>
      </c>
      <c r="S16" s="44"/>
      <c r="T16" s="45"/>
      <c r="U16" s="29" t="s">
        <v>42</v>
      </c>
      <c r="V16" s="38" t="s">
        <v>43</v>
      </c>
      <c r="W16" s="47"/>
      <c r="X16" s="47"/>
      <c r="Y16" s="169"/>
      <c r="Z16" s="164">
        <f>'[1]2. melléklet'!AA15+'[1]2. melléklet'!AB15+'[1]2. melléklet'!AC15</f>
        <v>0</v>
      </c>
      <c r="AA16" s="164">
        <f>'[1]2. melléklet'!DC15</f>
        <v>2200000</v>
      </c>
      <c r="AB16" s="164">
        <f>'[1]2. melléklet'!BU15</f>
        <v>0</v>
      </c>
      <c r="AC16" s="164">
        <f>'[1]2. melléklet'!AE15</f>
        <v>0</v>
      </c>
      <c r="AD16" s="164">
        <f>'[1]3. melléklet'!AB15</f>
        <v>0</v>
      </c>
      <c r="AE16" s="164">
        <f>'[1]2. melléklet'!CZ15+'[1]3. melléklet'!AC15+'[1]2. melléklet'!DA15</f>
        <v>0</v>
      </c>
      <c r="AF16" s="164">
        <f>'[1]2. melléklet'!CV15+'[1]3. melléklet'!AA15</f>
        <v>0</v>
      </c>
      <c r="AG16" s="232">
        <f t="shared" si="2"/>
        <v>2200000</v>
      </c>
      <c r="AH16" s="4" t="s">
        <v>426</v>
      </c>
      <c r="AI16" s="44"/>
      <c r="AJ16" s="45"/>
      <c r="AK16" s="29" t="s">
        <v>42</v>
      </c>
      <c r="AL16" s="38" t="s">
        <v>43</v>
      </c>
      <c r="AM16" s="47"/>
      <c r="AN16" s="47"/>
      <c r="AO16" s="169"/>
      <c r="AP16" s="164">
        <f>'[1]2. melléklet'!CG15+'[1]2. melléklet'!BX15</f>
        <v>0</v>
      </c>
      <c r="AQ16" s="164">
        <f>'[1]2. melléklet'!O15+'[1]2. melléklet'!CK15</f>
        <v>0</v>
      </c>
      <c r="AR16" s="164">
        <f>'[1]2. melléklet'!BI15+'[1]2. melléklet'!BR15+'[1]2. melléklet'!BV15+'[1]2. melléklet'!CH15+'[1]2. melléklet'!CI15+'[1]2. melléklet'!CJ15</f>
        <v>0</v>
      </c>
      <c r="AS16" s="164">
        <f>'[1]2. melléklet'!BW15+'[1]2. melléklet'!CL15+'[1]2. melléklet'!CX15</f>
        <v>0</v>
      </c>
      <c r="AT16" s="164">
        <f>'[1]2. melléklet'!AT15</f>
        <v>0</v>
      </c>
      <c r="AU16" s="164"/>
      <c r="AV16" s="164">
        <f>'[1]2. melléklet'!CM15+'[1]2. melléklet'!CW15</f>
        <v>0</v>
      </c>
      <c r="AW16" s="232">
        <f t="shared" si="4"/>
        <v>0</v>
      </c>
      <c r="AX16" s="164">
        <f t="shared" si="5"/>
        <v>2200000</v>
      </c>
    </row>
    <row r="17" spans="1:50" s="48" customFormat="1" ht="15" customHeight="1" thickBot="1">
      <c r="A17" s="4" t="s">
        <v>47</v>
      </c>
      <c r="B17" s="44"/>
      <c r="C17" s="45"/>
      <c r="D17" s="29" t="s">
        <v>45</v>
      </c>
      <c r="E17" s="38" t="s">
        <v>46</v>
      </c>
      <c r="F17" s="47"/>
      <c r="G17" s="47"/>
      <c r="H17" s="47"/>
      <c r="I17" s="32">
        <f>'[1]2. melléklet'!L16+'[1]2. melléklet'!AN16+'[1]2. melléklet'!BC16+'[1]2. melléklet'!BD16+'[1]3. melléklet'!J16+'[1]3. melléklet'!Z16</f>
        <v>0</v>
      </c>
      <c r="J17" s="164">
        <f>'[1]2. melléklet'!K16+'[1]2. melléklet'!AO16+'[1]2. melléklet'!AQ16+'[1]2. melléklet'!BF16+'[1]2. melléklet'!BG16+'[1]2. melléklet'!BH16+'[1]3. melléklet'!Y16</f>
        <v>0</v>
      </c>
      <c r="K17" s="164">
        <f>'[1]2. melléklet'!AD16+'[1]2. melléklet'!AR16+'[1]3. melléklet'!P16</f>
        <v>0</v>
      </c>
      <c r="L17" s="164">
        <f>'[1]5. melléklet'!S16+'[1]6. melléklet'!S16+'[1]7. melléklet'!R16</f>
        <v>0</v>
      </c>
      <c r="M17" s="164">
        <f>'[1]9. melléklet'!P16</f>
        <v>0</v>
      </c>
      <c r="N17" s="164">
        <f>'[1]8. melléklet'!M16+'[1]2. melléklet'!BS16+'[1]2. melléklet'!BT16</f>
        <v>0</v>
      </c>
      <c r="O17" s="164">
        <f>'[1]2. melléklet'!AP16+'[1]2. melléklet'!CY16</f>
        <v>0</v>
      </c>
      <c r="P17" s="164"/>
      <c r="Q17" s="164">
        <f>'[1]2. melléklet'!AS16+'[1]2. melléklet'!BE16</f>
        <v>0</v>
      </c>
      <c r="R17" s="4" t="s">
        <v>231</v>
      </c>
      <c r="S17" s="44"/>
      <c r="T17" s="45"/>
      <c r="U17" s="29" t="s">
        <v>45</v>
      </c>
      <c r="V17" s="38" t="s">
        <v>46</v>
      </c>
      <c r="W17" s="47"/>
      <c r="X17" s="47"/>
      <c r="Y17" s="169"/>
      <c r="Z17" s="164">
        <f>'[1]2. melléklet'!AA16+'[1]2. melléklet'!AB16+'[1]2. melléklet'!AC16</f>
        <v>0</v>
      </c>
      <c r="AA17" s="164">
        <f>'[1]2. melléklet'!DC16</f>
        <v>47000</v>
      </c>
      <c r="AB17" s="164">
        <f>'[1]2. melléklet'!BU16</f>
        <v>0</v>
      </c>
      <c r="AC17" s="164">
        <f>'[1]2. melléklet'!AE16</f>
        <v>0</v>
      </c>
      <c r="AD17" s="164">
        <f>'[1]3. melléklet'!AB16</f>
        <v>0</v>
      </c>
      <c r="AE17" s="164">
        <f>'[1]2. melléklet'!CZ16+'[1]3. melléklet'!AC16+'[1]2. melléklet'!DA16</f>
        <v>0</v>
      </c>
      <c r="AF17" s="164">
        <f>'[1]2. melléklet'!CV16+'[1]3. melléklet'!AA16</f>
        <v>0</v>
      </c>
      <c r="AG17" s="232">
        <f t="shared" si="2"/>
        <v>47000</v>
      </c>
      <c r="AH17" s="4" t="s">
        <v>431</v>
      </c>
      <c r="AI17" s="44"/>
      <c r="AJ17" s="45"/>
      <c r="AK17" s="29" t="s">
        <v>45</v>
      </c>
      <c r="AL17" s="38" t="s">
        <v>46</v>
      </c>
      <c r="AM17" s="47"/>
      <c r="AN17" s="47"/>
      <c r="AO17" s="169"/>
      <c r="AP17" s="164">
        <f>'[1]2. melléklet'!CG16+'[1]2. melléklet'!BX16</f>
        <v>0</v>
      </c>
      <c r="AQ17" s="164">
        <f>'[1]2. melléklet'!O16+'[1]2. melléklet'!CK16</f>
        <v>0</v>
      </c>
      <c r="AR17" s="164">
        <f>'[1]2. melléklet'!BI16+'[1]2. melléklet'!BR16+'[1]2. melléklet'!BV16+'[1]2. melléklet'!CH16+'[1]2. melléklet'!CI16+'[1]2. melléklet'!CJ16</f>
        <v>0</v>
      </c>
      <c r="AS17" s="164">
        <f>'[1]2. melléklet'!BW16+'[1]2. melléklet'!CL16+'[1]2. melléklet'!CX16</f>
        <v>0</v>
      </c>
      <c r="AT17" s="164">
        <f>'[1]2. melléklet'!AT16</f>
        <v>0</v>
      </c>
      <c r="AU17" s="164"/>
      <c r="AV17" s="164">
        <f>'[1]2. melléklet'!CM16+'[1]2. melléklet'!CW16</f>
        <v>0</v>
      </c>
      <c r="AW17" s="232">
        <f t="shared" si="4"/>
        <v>0</v>
      </c>
      <c r="AX17" s="164">
        <f t="shared" si="5"/>
        <v>47000</v>
      </c>
    </row>
    <row r="18" spans="1:50" s="48" customFormat="1" ht="15" customHeight="1" thickBot="1">
      <c r="A18" s="4" t="s">
        <v>50</v>
      </c>
      <c r="B18" s="44"/>
      <c r="C18" s="45"/>
      <c r="D18" s="29" t="s">
        <v>48</v>
      </c>
      <c r="E18" s="38" t="s">
        <v>49</v>
      </c>
      <c r="F18" s="47"/>
      <c r="G18" s="47"/>
      <c r="H18" s="47"/>
      <c r="I18" s="32">
        <f>'[1]2. melléklet'!L17+'[1]2. melléklet'!AN17+'[1]2. melléklet'!BC17+'[1]2. melléklet'!BD17+'[1]3. melléklet'!J17+'[1]3. melléklet'!Z17</f>
        <v>0</v>
      </c>
      <c r="J18" s="164">
        <f>'[1]2. melléklet'!K17+'[1]2. melléklet'!AO17+'[1]2. melléklet'!AQ17+'[1]2. melléklet'!BF17+'[1]2. melléklet'!BG17+'[1]2. melléklet'!BH17+'[1]3. melléklet'!Y17</f>
        <v>0</v>
      </c>
      <c r="K18" s="164">
        <f>'[1]2. melléklet'!AD17+'[1]2. melléklet'!AR17+'[1]3. melléklet'!P17</f>
        <v>0</v>
      </c>
      <c r="L18" s="164">
        <f>'[1]5. melléklet'!S17+'[1]6. melléklet'!S17+'[1]7. melléklet'!R17</f>
        <v>0</v>
      </c>
      <c r="M18" s="164">
        <f>'[1]9. melléklet'!P17</f>
        <v>0</v>
      </c>
      <c r="N18" s="164">
        <f>'[1]8. melléklet'!M17+'[1]2. melléklet'!BS17+'[1]2. melléklet'!BT17</f>
        <v>0</v>
      </c>
      <c r="O18" s="164">
        <f>'[1]2. melléklet'!AP17+'[1]2. melléklet'!CY17</f>
        <v>0</v>
      </c>
      <c r="P18" s="164"/>
      <c r="Q18" s="164">
        <f>'[1]2. melléklet'!AS17+'[1]2. melléklet'!BE17</f>
        <v>0</v>
      </c>
      <c r="R18" s="4" t="s">
        <v>233</v>
      </c>
      <c r="S18" s="44"/>
      <c r="T18" s="45"/>
      <c r="U18" s="29" t="s">
        <v>48</v>
      </c>
      <c r="V18" s="38" t="s">
        <v>49</v>
      </c>
      <c r="W18" s="47"/>
      <c r="X18" s="47"/>
      <c r="Y18" s="169"/>
      <c r="Z18" s="164">
        <f>'[1]2. melléklet'!AA17+'[1]2. melléklet'!AB17+'[1]2. melléklet'!AC17</f>
        <v>0</v>
      </c>
      <c r="AA18" s="164">
        <f>'[1]2. melléklet'!DC17</f>
        <v>200</v>
      </c>
      <c r="AB18" s="164">
        <f>'[1]2. melléklet'!BU17</f>
        <v>0</v>
      </c>
      <c r="AC18" s="164">
        <f>'[1]2. melléklet'!AE17</f>
        <v>0</v>
      </c>
      <c r="AD18" s="164">
        <f>'[1]3. melléklet'!AB17</f>
        <v>0</v>
      </c>
      <c r="AE18" s="164">
        <f>'[1]2. melléklet'!CZ17+'[1]3. melléklet'!AC17+'[1]2. melléklet'!DA17</f>
        <v>0</v>
      </c>
      <c r="AF18" s="164">
        <f>'[1]2. melléklet'!CV17+'[1]3. melléklet'!AA17</f>
        <v>0</v>
      </c>
      <c r="AG18" s="232">
        <f t="shared" si="2"/>
        <v>200</v>
      </c>
      <c r="AH18" s="4" t="s">
        <v>436</v>
      </c>
      <c r="AI18" s="44"/>
      <c r="AJ18" s="45"/>
      <c r="AK18" s="29" t="s">
        <v>48</v>
      </c>
      <c r="AL18" s="38" t="s">
        <v>49</v>
      </c>
      <c r="AM18" s="47"/>
      <c r="AN18" s="47"/>
      <c r="AO18" s="169"/>
      <c r="AP18" s="164">
        <f>'[1]2. melléklet'!CG17+'[1]2. melléklet'!BX17</f>
        <v>0</v>
      </c>
      <c r="AQ18" s="164">
        <f>'[1]2. melléklet'!O17+'[1]2. melléklet'!CK17</f>
        <v>0</v>
      </c>
      <c r="AR18" s="164">
        <f>'[1]2. melléklet'!BI17+'[1]2. melléklet'!BR17+'[1]2. melléklet'!BV17+'[1]2. melléklet'!CH17+'[1]2. melléklet'!CI17+'[1]2. melléklet'!CJ17</f>
        <v>0</v>
      </c>
      <c r="AS18" s="164">
        <f>'[1]2. melléklet'!BW17+'[1]2. melléklet'!CL17+'[1]2. melléklet'!CX17</f>
        <v>0</v>
      </c>
      <c r="AT18" s="164">
        <f>'[1]2. melléklet'!AT17</f>
        <v>0</v>
      </c>
      <c r="AU18" s="164"/>
      <c r="AV18" s="164">
        <f>'[1]2. melléklet'!CM17+'[1]2. melléklet'!CW17</f>
        <v>0</v>
      </c>
      <c r="AW18" s="232">
        <f t="shared" si="4"/>
        <v>0</v>
      </c>
      <c r="AX18" s="164">
        <f t="shared" si="5"/>
        <v>200</v>
      </c>
    </row>
    <row r="19" spans="1:50" s="48" customFormat="1" ht="15" customHeight="1" thickBot="1">
      <c r="A19" s="4" t="s">
        <v>53</v>
      </c>
      <c r="B19" s="44"/>
      <c r="C19" s="45"/>
      <c r="D19" s="49" t="s">
        <v>51</v>
      </c>
      <c r="E19" s="38" t="s">
        <v>52</v>
      </c>
      <c r="F19" s="47"/>
      <c r="G19" s="47"/>
      <c r="H19" s="47"/>
      <c r="I19" s="32">
        <f>'[1]2. melléklet'!L18+'[1]2. melléklet'!AN18+'[1]2. melléklet'!BC18+'[1]2. melléklet'!BD18+'[1]3. melléklet'!J18+'[1]3. melléklet'!Z18</f>
        <v>0</v>
      </c>
      <c r="J19" s="164">
        <f>'[1]2. melléklet'!K18+'[1]2. melléklet'!AO18+'[1]2. melléklet'!AQ18+'[1]2. melléklet'!BF18+'[1]2. melléklet'!BG18+'[1]2. melléklet'!BH18+'[1]3. melléklet'!Y18</f>
        <v>0</v>
      </c>
      <c r="K19" s="164">
        <f>'[1]2. melléklet'!AD18+'[1]2. melléklet'!AR18+'[1]3. melléklet'!P18</f>
        <v>0</v>
      </c>
      <c r="L19" s="164">
        <f>'[1]5. melléklet'!S18+'[1]6. melléklet'!S18+'[1]7. melléklet'!R18</f>
        <v>0</v>
      </c>
      <c r="M19" s="164">
        <f>'[1]9. melléklet'!P18</f>
        <v>0</v>
      </c>
      <c r="N19" s="164">
        <f>'[1]8. melléklet'!M18+'[1]2. melléklet'!BS18+'[1]2. melléklet'!BT18</f>
        <v>0</v>
      </c>
      <c r="O19" s="164">
        <f>'[1]2. melléklet'!AP18+'[1]2. melléklet'!CY18</f>
        <v>0</v>
      </c>
      <c r="P19" s="164"/>
      <c r="Q19" s="164">
        <f>'[1]2. melléklet'!AS18+'[1]2. melléklet'!BE18</f>
        <v>0</v>
      </c>
      <c r="R19" s="4" t="s">
        <v>234</v>
      </c>
      <c r="S19" s="44"/>
      <c r="T19" s="45"/>
      <c r="U19" s="49" t="s">
        <v>51</v>
      </c>
      <c r="V19" s="38" t="s">
        <v>52</v>
      </c>
      <c r="W19" s="47"/>
      <c r="X19" s="47"/>
      <c r="Y19" s="169"/>
      <c r="Z19" s="164">
        <f>'[1]2. melléklet'!AA18+'[1]2. melléklet'!AB18+'[1]2. melléklet'!AC18</f>
        <v>0</v>
      </c>
      <c r="AA19" s="164">
        <f>'[1]2. melléklet'!DC18+'[1]3. melléklet'!AD18</f>
        <v>2570</v>
      </c>
      <c r="AB19" s="164">
        <f>'[1]2. melléklet'!BU18</f>
        <v>0</v>
      </c>
      <c r="AC19" s="164">
        <f>'[1]2. melléklet'!AE18</f>
        <v>0</v>
      </c>
      <c r="AD19" s="164">
        <f>'[1]3. melléklet'!AB18</f>
        <v>0</v>
      </c>
      <c r="AE19" s="164">
        <f>'[1]2. melléklet'!CZ18+'[1]3. melléklet'!AC18+'[1]2. melléklet'!DA18</f>
        <v>0</v>
      </c>
      <c r="AF19" s="164">
        <f>'[1]2. melléklet'!CV18+'[1]3. melléklet'!AA18</f>
        <v>0</v>
      </c>
      <c r="AG19" s="232">
        <f t="shared" si="2"/>
        <v>2570</v>
      </c>
      <c r="AH19" s="4" t="s">
        <v>441</v>
      </c>
      <c r="AI19" s="44"/>
      <c r="AJ19" s="45"/>
      <c r="AK19" s="49" t="s">
        <v>51</v>
      </c>
      <c r="AL19" s="38" t="s">
        <v>52</v>
      </c>
      <c r="AM19" s="47"/>
      <c r="AN19" s="47"/>
      <c r="AO19" s="169"/>
      <c r="AP19" s="164">
        <f>'[1]2. melléklet'!CG18+'[1]2. melléklet'!BX18</f>
        <v>0</v>
      </c>
      <c r="AQ19" s="164">
        <f>'[1]2. melléklet'!O18+'[1]2. melléklet'!CK18</f>
        <v>0</v>
      </c>
      <c r="AR19" s="164">
        <f>'[1]2. melléklet'!BI18+'[1]2. melléklet'!BR18+'[1]2. melléklet'!BV18+'[1]2. melléklet'!CH18+'[1]2. melléklet'!CI18+'[1]2. melléklet'!CJ18</f>
        <v>0</v>
      </c>
      <c r="AS19" s="164">
        <f>'[1]2. melléklet'!BW18+'[1]2. melléklet'!CL18+'[1]2. melléklet'!CX18</f>
        <v>0</v>
      </c>
      <c r="AT19" s="164">
        <f>'[1]2. melléklet'!AT18</f>
        <v>0</v>
      </c>
      <c r="AU19" s="164"/>
      <c r="AV19" s="164">
        <f>'[1]2. melléklet'!CM18+'[1]2. melléklet'!CW18</f>
        <v>0</v>
      </c>
      <c r="AW19" s="232">
        <f t="shared" si="4"/>
        <v>0</v>
      </c>
      <c r="AX19" s="164">
        <f t="shared" si="5"/>
        <v>2570</v>
      </c>
    </row>
    <row r="20" spans="1:50" s="20" customFormat="1" ht="15" customHeight="1" thickBot="1">
      <c r="A20" s="4" t="s">
        <v>55</v>
      </c>
      <c r="B20" s="21"/>
      <c r="C20" s="22" t="s">
        <v>54</v>
      </c>
      <c r="D20" s="40" t="s">
        <v>19</v>
      </c>
      <c r="E20" s="41"/>
      <c r="F20" s="41"/>
      <c r="G20" s="41"/>
      <c r="H20" s="41"/>
      <c r="I20" s="42">
        <f>SUM(I21:I29)</f>
        <v>200</v>
      </c>
      <c r="J20" s="42">
        <f aca="true" t="shared" si="12" ref="J20:Q20">SUM(J21:J29)</f>
        <v>5100</v>
      </c>
      <c r="K20" s="42">
        <f>SUM(K21:K29)</f>
        <v>30</v>
      </c>
      <c r="L20" s="42">
        <f t="shared" si="12"/>
        <v>49252</v>
      </c>
      <c r="M20" s="42">
        <f t="shared" si="12"/>
        <v>11147</v>
      </c>
      <c r="N20" s="42">
        <f t="shared" si="12"/>
        <v>2269</v>
      </c>
      <c r="O20" s="42">
        <f t="shared" si="12"/>
        <v>92538</v>
      </c>
      <c r="P20" s="42">
        <f t="shared" si="12"/>
        <v>0</v>
      </c>
      <c r="Q20" s="42">
        <f t="shared" si="12"/>
        <v>9339</v>
      </c>
      <c r="R20" s="4" t="s">
        <v>235</v>
      </c>
      <c r="S20" s="21"/>
      <c r="T20" s="22" t="s">
        <v>54</v>
      </c>
      <c r="U20" s="40" t="s">
        <v>19</v>
      </c>
      <c r="V20" s="41"/>
      <c r="W20" s="41"/>
      <c r="X20" s="41"/>
      <c r="Y20" s="167"/>
      <c r="Z20" s="168">
        <f aca="true" t="shared" si="13" ref="Z20:AF20">SUM(Z21:Z29)</f>
        <v>0</v>
      </c>
      <c r="AA20" s="168">
        <f t="shared" si="13"/>
        <v>204821</v>
      </c>
      <c r="AB20" s="168">
        <f t="shared" si="13"/>
        <v>240</v>
      </c>
      <c r="AC20" s="168">
        <f>SUM(AC21:AC29)</f>
        <v>0</v>
      </c>
      <c r="AD20" s="168">
        <f>SUM(AD21:AD29)</f>
        <v>0</v>
      </c>
      <c r="AE20" s="168">
        <f>SUM(AE21:AE29)</f>
        <v>200</v>
      </c>
      <c r="AF20" s="168">
        <f t="shared" si="13"/>
        <v>0</v>
      </c>
      <c r="AG20" s="231">
        <f>SUM(I20:Q20,Z20:AF20)</f>
        <v>375136</v>
      </c>
      <c r="AH20" s="4" t="s">
        <v>446</v>
      </c>
      <c r="AI20" s="21"/>
      <c r="AJ20" s="22" t="s">
        <v>54</v>
      </c>
      <c r="AK20" s="40" t="s">
        <v>19</v>
      </c>
      <c r="AL20" s="41"/>
      <c r="AM20" s="41"/>
      <c r="AN20" s="41"/>
      <c r="AO20" s="167"/>
      <c r="AP20" s="42">
        <f aca="true" t="shared" si="14" ref="AP20:AV20">SUM(AP21:AP29)</f>
        <v>396</v>
      </c>
      <c r="AQ20" s="168">
        <f t="shared" si="14"/>
        <v>19500</v>
      </c>
      <c r="AR20" s="168">
        <f t="shared" si="14"/>
        <v>0</v>
      </c>
      <c r="AS20" s="168">
        <f t="shared" si="14"/>
        <v>0</v>
      </c>
      <c r="AT20" s="168">
        <f t="shared" si="14"/>
        <v>0</v>
      </c>
      <c r="AU20" s="168">
        <f t="shared" si="14"/>
        <v>0</v>
      </c>
      <c r="AV20" s="168">
        <f t="shared" si="14"/>
        <v>0</v>
      </c>
      <c r="AW20" s="231">
        <f t="shared" si="4"/>
        <v>19896</v>
      </c>
      <c r="AX20" s="168">
        <f t="shared" si="5"/>
        <v>395032</v>
      </c>
    </row>
    <row r="21" spans="1:50" s="34" customFormat="1" ht="15" customHeight="1" thickBot="1">
      <c r="A21" s="4" t="s">
        <v>58</v>
      </c>
      <c r="B21" s="27"/>
      <c r="C21" s="28"/>
      <c r="D21" s="35" t="s">
        <v>56</v>
      </c>
      <c r="E21" s="38" t="s">
        <v>57</v>
      </c>
      <c r="F21" s="38"/>
      <c r="G21" s="38"/>
      <c r="H21" s="50"/>
      <c r="I21" s="32">
        <f>'[1]2. melléklet'!AN20+'[1]2. melléklet'!BC20+'[1]2. melléklet'!BD20+'[1]3. melléklet'!J20+'[1]3. melléklet'!Z20</f>
        <v>157</v>
      </c>
      <c r="J21" s="164">
        <f>'[1]2. melléklet'!K20+'[1]2. melléklet'!AO20+'[1]2. melléklet'!AQ20+'[1]2. melléklet'!BF20+'[1]2. melléklet'!BG20+'[1]2. melléklet'!BH20+'[1]3. melléklet'!Y20</f>
        <v>0</v>
      </c>
      <c r="K21" s="164">
        <f>'[1]2. melléklet'!AD20+'[1]2. melléklet'!AR20+'[1]3. melléklet'!P20</f>
        <v>0</v>
      </c>
      <c r="L21" s="164">
        <f>'[1]5. melléklet'!S20+'[1]6. melléklet'!S20+'[1]7. melléklet'!R20</f>
        <v>0</v>
      </c>
      <c r="M21" s="164">
        <f>'[1]9. melléklet'!P20</f>
        <v>100</v>
      </c>
      <c r="N21" s="164">
        <f>'[1]8. melléklet'!M20+'[1]2. melléklet'!BS20+'[1]2. melléklet'!BT20</f>
        <v>0</v>
      </c>
      <c r="O21" s="164">
        <f>'[1]2. melléklet'!AP20+'[1]2. melléklet'!L20+'[1]2. melléklet'!CY20</f>
        <v>0</v>
      </c>
      <c r="P21" s="164"/>
      <c r="Q21" s="164">
        <f>'[1]2. melléklet'!AS20+'[1]2. melléklet'!BE20</f>
        <v>0</v>
      </c>
      <c r="R21" s="4" t="s">
        <v>236</v>
      </c>
      <c r="S21" s="27"/>
      <c r="T21" s="28"/>
      <c r="U21" s="35" t="s">
        <v>56</v>
      </c>
      <c r="V21" s="38" t="s">
        <v>57</v>
      </c>
      <c r="W21" s="38"/>
      <c r="X21" s="38"/>
      <c r="Y21" s="170"/>
      <c r="Z21" s="164">
        <f>'[1]2. melléklet'!AA20+'[1]2. melléklet'!AB20+'[1]2. melléklet'!AC20</f>
        <v>0</v>
      </c>
      <c r="AA21" s="164">
        <f>'[1]2. melléklet'!I20+'[1]2. melléklet'!M20+'[1]2. melléklet'!P20+'[1]2. melléklet'!Y20+'[1]2. melléklet'!Z20+'[1]3. melléklet'!I20+'[1]3. melléklet'!K20+'[1]3. melléklet'!M20+'[1]3. melléklet'!N20+'[1]4. melléklet'!Q20</f>
        <v>0</v>
      </c>
      <c r="AB21" s="164">
        <f>'[1]2. melléklet'!BU20</f>
        <v>0</v>
      </c>
      <c r="AC21" s="164">
        <f>'[1]2. melléklet'!AE20</f>
        <v>0</v>
      </c>
      <c r="AD21" s="164">
        <f>'[1]3. melléklet'!AB20</f>
        <v>0</v>
      </c>
      <c r="AE21" s="164">
        <f>'[1]2. melléklet'!CZ20+'[1]3. melléklet'!AC20+'[1]2. melléklet'!DA20</f>
        <v>0</v>
      </c>
      <c r="AF21" s="164">
        <f>'[1]2. melléklet'!CV20+'[1]3. melléklet'!AA20</f>
        <v>0</v>
      </c>
      <c r="AG21" s="232">
        <f aca="true" t="shared" si="15" ref="AG21:AG52">SUM(I21:Q21,Z21:AF21)</f>
        <v>257</v>
      </c>
      <c r="AH21" s="4" t="s">
        <v>451</v>
      </c>
      <c r="AI21" s="27"/>
      <c r="AJ21" s="28"/>
      <c r="AK21" s="35" t="s">
        <v>56</v>
      </c>
      <c r="AL21" s="38" t="s">
        <v>57</v>
      </c>
      <c r="AM21" s="38"/>
      <c r="AN21" s="38"/>
      <c r="AO21" s="170"/>
      <c r="AP21" s="164">
        <f>'[1]2. melléklet'!CG20+'[1]2. melléklet'!BX20</f>
        <v>0</v>
      </c>
      <c r="AQ21" s="164">
        <f>'[1]2. melléklet'!O20+'[1]2. melléklet'!CK20</f>
        <v>0</v>
      </c>
      <c r="AR21" s="164">
        <f>'[1]2. melléklet'!BI20+'[1]2. melléklet'!BR20+'[1]2. melléklet'!BV20+'[1]2. melléklet'!CH20+'[1]2. melléklet'!CI20+'[1]2. melléklet'!CJ20</f>
        <v>0</v>
      </c>
      <c r="AS21" s="164">
        <f>'[1]2. melléklet'!BW20+'[1]2. melléklet'!CL20+'[1]2. melléklet'!CX20</f>
        <v>0</v>
      </c>
      <c r="AT21" s="164">
        <f>'[1]2. melléklet'!AT20</f>
        <v>0</v>
      </c>
      <c r="AU21" s="164"/>
      <c r="AV21" s="164">
        <f>'[1]2. melléklet'!CM20+'[1]2. melléklet'!CW20</f>
        <v>0</v>
      </c>
      <c r="AW21" s="232">
        <f t="shared" si="4"/>
        <v>0</v>
      </c>
      <c r="AX21" s="164">
        <f t="shared" si="5"/>
        <v>257</v>
      </c>
    </row>
    <row r="22" spans="1:50" s="34" customFormat="1" ht="15" customHeight="1" thickBot="1">
      <c r="A22" s="4" t="s">
        <v>61</v>
      </c>
      <c r="B22" s="27"/>
      <c r="C22" s="28"/>
      <c r="D22" s="35" t="s">
        <v>59</v>
      </c>
      <c r="E22" s="38" t="s">
        <v>60</v>
      </c>
      <c r="F22" s="38"/>
      <c r="G22" s="38"/>
      <c r="H22" s="50"/>
      <c r="I22" s="32">
        <f>'[1]2. melléklet'!AN21+'[1]2. melléklet'!BC21+'[1]2. melléklet'!BD21+'[1]3. melléklet'!J21+'[1]3. melléklet'!Z21</f>
        <v>0</v>
      </c>
      <c r="J22" s="164">
        <f>'[1]2. melléklet'!K21+'[1]2. melléklet'!AO21+'[1]2. melléklet'!AQ21+'[1]2. melléklet'!BF21+'[1]2. melléklet'!BG21+'[1]2. melléklet'!BH21+'[1]3. melléklet'!Y21</f>
        <v>4016</v>
      </c>
      <c r="K22" s="164">
        <f>'[1]2. melléklet'!AD21+'[1]2. melléklet'!AR21+'[1]3. melléklet'!P21</f>
        <v>0</v>
      </c>
      <c r="L22" s="164">
        <f>'[1]5. melléklet'!S21+'[1]6. melléklet'!S21+'[1]7. melléklet'!R21</f>
        <v>31282</v>
      </c>
      <c r="M22" s="164">
        <f>'[1]9. melléklet'!P21</f>
        <v>9208</v>
      </c>
      <c r="N22" s="164">
        <f>'[1]8. melléklet'!M21+'[1]2. melléklet'!BS21+'[1]2. melléklet'!BT21</f>
        <v>410</v>
      </c>
      <c r="O22" s="164">
        <f>'[1]2. melléklet'!AP21+'[1]2. melléklet'!L21+'[1]2. melléklet'!CY21</f>
        <v>0</v>
      </c>
      <c r="P22" s="164"/>
      <c r="Q22" s="164">
        <f>'[1]2. melléklet'!AS21+'[1]2. melléklet'!BE21</f>
        <v>4724</v>
      </c>
      <c r="R22" s="4" t="s">
        <v>237</v>
      </c>
      <c r="S22" s="27"/>
      <c r="T22" s="28"/>
      <c r="U22" s="35" t="s">
        <v>59</v>
      </c>
      <c r="V22" s="38" t="s">
        <v>60</v>
      </c>
      <c r="W22" s="38"/>
      <c r="X22" s="38"/>
      <c r="Y22" s="170"/>
      <c r="Z22" s="164">
        <f>'[1]2. melléklet'!AA21+'[1]2. melléklet'!AB21+'[1]2. melléklet'!AC21</f>
        <v>0</v>
      </c>
      <c r="AA22" s="164">
        <f>'[1]2. melléklet'!I21+'[1]2. melléklet'!M21+'[1]2. melléklet'!P21+'[1]2. melléklet'!Y21+'[1]2. melléklet'!Z21+'[1]3. melléklet'!I21+'[1]3. melléklet'!K21+'[1]3. melléklet'!M21+'[1]3. melléklet'!N21+'[1]4. melléklet'!Q21</f>
        <v>101643</v>
      </c>
      <c r="AB22" s="164">
        <f>'[1]2. melléklet'!BU21</f>
        <v>189</v>
      </c>
      <c r="AC22" s="164">
        <f>'[1]2. melléklet'!AE21</f>
        <v>0</v>
      </c>
      <c r="AD22" s="164">
        <f>'[1]3. melléklet'!AB21</f>
        <v>0</v>
      </c>
      <c r="AE22" s="164">
        <f>'[1]2. melléklet'!CZ21+'[1]3. melléklet'!AC21+'[1]2. melléklet'!DA21</f>
        <v>0</v>
      </c>
      <c r="AF22" s="164">
        <f>'[1]2. melléklet'!CV21+'[1]3. melléklet'!AA21</f>
        <v>0</v>
      </c>
      <c r="AG22" s="232">
        <f t="shared" si="15"/>
        <v>151472</v>
      </c>
      <c r="AH22" s="4" t="s">
        <v>456</v>
      </c>
      <c r="AI22" s="27"/>
      <c r="AJ22" s="28"/>
      <c r="AK22" s="35" t="s">
        <v>59</v>
      </c>
      <c r="AL22" s="38" t="s">
        <v>60</v>
      </c>
      <c r="AM22" s="38"/>
      <c r="AN22" s="38"/>
      <c r="AO22" s="170"/>
      <c r="AP22" s="164">
        <f>'[1]2. melléklet'!CG21+'[1]2. melléklet'!BX21</f>
        <v>312</v>
      </c>
      <c r="AQ22" s="164">
        <f>'[1]2. melléklet'!O21+'[1]2. melléklet'!CK21</f>
        <v>12992</v>
      </c>
      <c r="AR22" s="164">
        <f>'[1]2. melléklet'!BI21+'[1]2. melléklet'!BR21+'[1]2. melléklet'!BV21+'[1]2. melléklet'!CH21+'[1]2. melléklet'!CI21+'[1]2. melléklet'!CJ21</f>
        <v>0</v>
      </c>
      <c r="AS22" s="164">
        <f>'[1]2. melléklet'!BW21+'[1]2. melléklet'!CL21+'[1]2. melléklet'!CX21</f>
        <v>0</v>
      </c>
      <c r="AT22" s="164">
        <f>'[1]2. melléklet'!AT21</f>
        <v>0</v>
      </c>
      <c r="AU22" s="164"/>
      <c r="AV22" s="164">
        <f>'[1]2. melléklet'!CM21+'[1]2. melléklet'!CW21</f>
        <v>0</v>
      </c>
      <c r="AW22" s="232">
        <f t="shared" si="4"/>
        <v>13304</v>
      </c>
      <c r="AX22" s="164">
        <f t="shared" si="5"/>
        <v>164776</v>
      </c>
    </row>
    <row r="23" spans="1:50" s="34" customFormat="1" ht="15" customHeight="1" thickBot="1">
      <c r="A23" s="4" t="s">
        <v>64</v>
      </c>
      <c r="B23" s="27"/>
      <c r="C23" s="28"/>
      <c r="D23" s="35" t="s">
        <v>62</v>
      </c>
      <c r="E23" s="50" t="s">
        <v>63</v>
      </c>
      <c r="F23" s="50"/>
      <c r="G23" s="50"/>
      <c r="H23" s="50"/>
      <c r="I23" s="32">
        <f>'[1]2. melléklet'!AN22+'[1]2. melléklet'!BC22+'[1]2. melléklet'!BD22+'[1]3. melléklet'!J22+'[1]3. melléklet'!Z22</f>
        <v>0</v>
      </c>
      <c r="J23" s="164">
        <f>'[1]2. melléklet'!K22+'[1]2. melléklet'!AO22+'[1]2. melléklet'!AQ22+'[1]2. melléklet'!BF22+'[1]2. melléklet'!BG22+'[1]2. melléklet'!BH22+'[1]3. melléklet'!Y22</f>
        <v>0</v>
      </c>
      <c r="K23" s="164">
        <f>'[1]2. melléklet'!AD22+'[1]2. melléklet'!AR22+'[1]3. melléklet'!P22</f>
        <v>0</v>
      </c>
      <c r="L23" s="164">
        <f>'[1]5. melléklet'!S22+'[1]6. melléklet'!S22+'[1]7. melléklet'!R22</f>
        <v>0</v>
      </c>
      <c r="M23" s="164">
        <f>'[1]9. melléklet'!P22</f>
        <v>0</v>
      </c>
      <c r="N23" s="164">
        <f>'[1]8. melléklet'!M22+'[1]2. melléklet'!BS22+'[1]2. melléklet'!BT22</f>
        <v>0</v>
      </c>
      <c r="O23" s="164">
        <f>'[1]2. melléklet'!AP22+'[1]2. melléklet'!L22+'[1]2. melléklet'!CY22</f>
        <v>787</v>
      </c>
      <c r="P23" s="164"/>
      <c r="Q23" s="164">
        <f>'[1]2. melléklet'!AS22+'[1]2. melléklet'!BE22</f>
        <v>0</v>
      </c>
      <c r="R23" s="4" t="s">
        <v>239</v>
      </c>
      <c r="S23" s="27"/>
      <c r="T23" s="28"/>
      <c r="U23" s="35" t="s">
        <v>62</v>
      </c>
      <c r="V23" s="50" t="s">
        <v>63</v>
      </c>
      <c r="W23" s="50"/>
      <c r="X23" s="50"/>
      <c r="Y23" s="170"/>
      <c r="Z23" s="164">
        <f>'[1]2. melléklet'!AA22+'[1]2. melléklet'!AB22+'[1]2. melléklet'!AC22</f>
        <v>0</v>
      </c>
      <c r="AA23" s="164">
        <f>'[1]2. melléklet'!I22+'[1]2. melléklet'!M22+'[1]2. melléklet'!P22+'[1]2. melléklet'!Y22+'[1]2. melléklet'!Z22+'[1]3. melléklet'!I22+'[1]3. melléklet'!K22+'[1]3. melléklet'!M22+'[1]3. melléklet'!N22+'[1]4. melléklet'!Q22</f>
        <v>5102</v>
      </c>
      <c r="AB23" s="164">
        <f>'[1]2. melléklet'!BU22</f>
        <v>0</v>
      </c>
      <c r="AC23" s="164">
        <f>'[1]2. melléklet'!AE22</f>
        <v>0</v>
      </c>
      <c r="AD23" s="164">
        <f>'[1]3. melléklet'!AB22</f>
        <v>0</v>
      </c>
      <c r="AE23" s="164">
        <f>'[1]2. melléklet'!CZ22+'[1]3. melléklet'!AC22+'[1]2. melléklet'!DA22</f>
        <v>0</v>
      </c>
      <c r="AF23" s="164">
        <f>'[1]2. melléklet'!CV22+'[1]3. melléklet'!AA22</f>
        <v>0</v>
      </c>
      <c r="AG23" s="232">
        <f t="shared" si="15"/>
        <v>5889</v>
      </c>
      <c r="AH23" s="4" t="s">
        <v>461</v>
      </c>
      <c r="AI23" s="27"/>
      <c r="AJ23" s="28"/>
      <c r="AK23" s="35" t="s">
        <v>62</v>
      </c>
      <c r="AL23" s="50" t="s">
        <v>63</v>
      </c>
      <c r="AM23" s="50"/>
      <c r="AN23" s="50"/>
      <c r="AO23" s="170"/>
      <c r="AP23" s="164">
        <f>'[1]2. melléklet'!CG22+'[1]2. melléklet'!BX22</f>
        <v>0</v>
      </c>
      <c r="AQ23" s="164">
        <f>'[1]2. melléklet'!O22+'[1]2. melléklet'!CK22</f>
        <v>2362</v>
      </c>
      <c r="AR23" s="164">
        <f>'[1]2. melléklet'!BI22+'[1]2. melléklet'!BR22+'[1]2. melléklet'!BV22+'[1]2. melléklet'!CH22+'[1]2. melléklet'!CI22+'[1]2. melléklet'!CJ22</f>
        <v>0</v>
      </c>
      <c r="AS23" s="164">
        <f>'[1]2. melléklet'!BW22+'[1]2. melléklet'!CL22+'[1]2. melléklet'!CX22</f>
        <v>0</v>
      </c>
      <c r="AT23" s="164">
        <f>'[1]2. melléklet'!AT22</f>
        <v>0</v>
      </c>
      <c r="AU23" s="164"/>
      <c r="AV23" s="164">
        <f>'[1]2. melléklet'!CM22+'[1]2. melléklet'!CW22</f>
        <v>0</v>
      </c>
      <c r="AW23" s="232">
        <f t="shared" si="4"/>
        <v>2362</v>
      </c>
      <c r="AX23" s="164">
        <f t="shared" si="5"/>
        <v>8251</v>
      </c>
    </row>
    <row r="24" spans="1:50" s="34" customFormat="1" ht="15" customHeight="1" thickBot="1">
      <c r="A24" s="4" t="s">
        <v>67</v>
      </c>
      <c r="B24" s="27"/>
      <c r="C24" s="28"/>
      <c r="D24" s="35" t="s">
        <v>65</v>
      </c>
      <c r="E24" s="50" t="s">
        <v>66</v>
      </c>
      <c r="F24" s="38"/>
      <c r="G24" s="38"/>
      <c r="H24" s="38"/>
      <c r="I24" s="32">
        <f>'[1]2. melléklet'!AN23+'[1]2. melléklet'!BC23+'[1]2. melléklet'!BD23+'[1]3. melléklet'!J23+'[1]3. melléklet'!Z23</f>
        <v>0</v>
      </c>
      <c r="J24" s="164">
        <f>'[1]2. melléklet'!K23+'[1]2. melléklet'!AO23+'[1]2. melléklet'!AQ23+'[1]2. melléklet'!BF23+'[1]2. melléklet'!BG23+'[1]2. melléklet'!BH23+'[1]3. melléklet'!Y23</f>
        <v>0</v>
      </c>
      <c r="K24" s="164">
        <f>'[1]2. melléklet'!AD23+'[1]2. melléklet'!AR23+'[1]3. melléklet'!P23</f>
        <v>0</v>
      </c>
      <c r="L24" s="164">
        <f>'[1]5. melléklet'!S23+'[1]6. melléklet'!S23+'[1]7. melléklet'!R23</f>
        <v>0</v>
      </c>
      <c r="M24" s="164">
        <f>'[1]9. melléklet'!P23</f>
        <v>0</v>
      </c>
      <c r="N24" s="164">
        <f>'[1]8. melléklet'!M23+'[1]2. melléklet'!BS23+'[1]2. melléklet'!BT23</f>
        <v>0</v>
      </c>
      <c r="O24" s="164">
        <f>'[1]2. melléklet'!AP23+'[1]2. melléklet'!L23+'[1]2. melléklet'!CY23</f>
        <v>67561</v>
      </c>
      <c r="P24" s="164"/>
      <c r="Q24" s="164">
        <f>'[1]2. melléklet'!AS23+'[1]2. melléklet'!BE23</f>
        <v>787</v>
      </c>
      <c r="R24" s="4" t="s">
        <v>241</v>
      </c>
      <c r="S24" s="27"/>
      <c r="T24" s="28"/>
      <c r="U24" s="35" t="s">
        <v>65</v>
      </c>
      <c r="V24" s="50" t="s">
        <v>66</v>
      </c>
      <c r="W24" s="38"/>
      <c r="X24" s="38"/>
      <c r="Y24" s="166"/>
      <c r="Z24" s="164">
        <f>'[1]2. melléklet'!AA23+'[1]2. melléklet'!AB23+'[1]2. melléklet'!AC23</f>
        <v>0</v>
      </c>
      <c r="AA24" s="164">
        <f>'[1]2. melléklet'!I23+'[1]2. melléklet'!M23+'[1]2. melléklet'!P23+'[1]2. melléklet'!Y23+'[1]2. melléklet'!Z23+'[1]3. melléklet'!I23+'[1]3. melléklet'!K23+'[1]3. melléklet'!M23+'[1]3. melléklet'!N23+'[1]4. melléklet'!Q23</f>
        <v>0</v>
      </c>
      <c r="AB24" s="164">
        <f>'[1]2. melléklet'!BU23</f>
        <v>0</v>
      </c>
      <c r="AC24" s="164">
        <f>'[1]2. melléklet'!AE23</f>
        <v>0</v>
      </c>
      <c r="AD24" s="164">
        <f>'[1]3. melléklet'!AB23</f>
        <v>0</v>
      </c>
      <c r="AE24" s="164">
        <f>'[1]2. melléklet'!CZ23+'[1]3. melléklet'!AC23+'[1]2. melléklet'!DA23</f>
        <v>0</v>
      </c>
      <c r="AF24" s="164">
        <f>'[1]2. melléklet'!CV23+'[1]3. melléklet'!AA23</f>
        <v>0</v>
      </c>
      <c r="AG24" s="232">
        <f t="shared" si="15"/>
        <v>68348</v>
      </c>
      <c r="AH24" s="4" t="s">
        <v>466</v>
      </c>
      <c r="AI24" s="27"/>
      <c r="AJ24" s="28"/>
      <c r="AK24" s="35" t="s">
        <v>65</v>
      </c>
      <c r="AL24" s="50" t="s">
        <v>66</v>
      </c>
      <c r="AM24" s="38"/>
      <c r="AN24" s="38"/>
      <c r="AO24" s="166"/>
      <c r="AP24" s="164">
        <f>'[1]2. melléklet'!CG23+'[1]2. melléklet'!BX23</f>
        <v>0</v>
      </c>
      <c r="AQ24" s="164">
        <f>'[1]2. melléklet'!O23+'[1]2. melléklet'!CK23</f>
        <v>0</v>
      </c>
      <c r="AR24" s="164">
        <f>'[1]2. melléklet'!BI23+'[1]2. melléklet'!BR23+'[1]2. melléklet'!BV23+'[1]2. melléklet'!CH23+'[1]2. melléklet'!CI23+'[1]2. melléklet'!CJ23</f>
        <v>0</v>
      </c>
      <c r="AS24" s="164">
        <f>'[1]2. melléklet'!BW23+'[1]2. melléklet'!CL23+'[1]2. melléklet'!CX23</f>
        <v>0</v>
      </c>
      <c r="AT24" s="164">
        <f>'[1]2. melléklet'!AT23</f>
        <v>0</v>
      </c>
      <c r="AU24" s="164"/>
      <c r="AV24" s="164">
        <f>'[1]2. melléklet'!CM23+'[1]2. melléklet'!CW23</f>
        <v>0</v>
      </c>
      <c r="AW24" s="232">
        <f t="shared" si="4"/>
        <v>0</v>
      </c>
      <c r="AX24" s="164">
        <f t="shared" si="5"/>
        <v>68348</v>
      </c>
    </row>
    <row r="25" spans="1:50" s="34" customFormat="1" ht="15" customHeight="1" thickBot="1">
      <c r="A25" s="4" t="s">
        <v>70</v>
      </c>
      <c r="B25" s="27"/>
      <c r="C25" s="28"/>
      <c r="D25" s="35" t="s">
        <v>68</v>
      </c>
      <c r="E25" s="50" t="s">
        <v>69</v>
      </c>
      <c r="F25" s="38"/>
      <c r="G25" s="38"/>
      <c r="H25" s="38"/>
      <c r="I25" s="32">
        <f>'[1]2. melléklet'!AN24+'[1]2. melléklet'!BC24+'[1]2. melléklet'!BD24+'[1]3. melléklet'!J24+'[1]3. melléklet'!Z24</f>
        <v>0</v>
      </c>
      <c r="J25" s="164">
        <f>'[1]2. melléklet'!K24+'[1]2. melléklet'!AO24+'[1]2. melléklet'!AQ24+'[1]2. melléklet'!BF24+'[1]2. melléklet'!BG24+'[1]2. melléklet'!BH24+'[1]3. melléklet'!Y24</f>
        <v>0</v>
      </c>
      <c r="K25" s="164">
        <f>'[1]2. melléklet'!AD24+'[1]2. melléklet'!AR24+'[1]3. melléklet'!P24</f>
        <v>0</v>
      </c>
      <c r="L25" s="164">
        <f>'[1]5. melléklet'!S24+'[1]6. melléklet'!S24+'[1]7. melléklet'!R24</f>
        <v>6709</v>
      </c>
      <c r="M25" s="164">
        <f>'[1]9. melléklet'!P24</f>
        <v>0</v>
      </c>
      <c r="N25" s="164">
        <f>'[1]8. melléklet'!M24+'[1]2. melléklet'!BS24+'[1]2. melléklet'!BT24</f>
        <v>1377</v>
      </c>
      <c r="O25" s="164">
        <f>'[1]2. melléklet'!AP24+'[1]2. melléklet'!L24+'[1]2. melléklet'!CY24</f>
        <v>0</v>
      </c>
      <c r="P25" s="164"/>
      <c r="Q25" s="164">
        <f>'[1]2. melléklet'!AS24+'[1]2. melléklet'!BE24</f>
        <v>0</v>
      </c>
      <c r="R25" s="4" t="s">
        <v>243</v>
      </c>
      <c r="S25" s="27"/>
      <c r="T25" s="28"/>
      <c r="U25" s="35" t="s">
        <v>68</v>
      </c>
      <c r="V25" s="50" t="s">
        <v>69</v>
      </c>
      <c r="W25" s="38"/>
      <c r="X25" s="38"/>
      <c r="Y25" s="166"/>
      <c r="Z25" s="164">
        <f>'[1]2. melléklet'!AA24+'[1]2. melléklet'!AB24+'[1]2. melléklet'!AC24</f>
        <v>0</v>
      </c>
      <c r="AA25" s="164">
        <f>'[1]2. melléklet'!I24+'[1]2. melléklet'!M24+'[1]2. melléklet'!P24+'[1]2. melléklet'!Y24+'[1]2. melléklet'!Z24+'[1]3. melléklet'!I24+'[1]3. melléklet'!K24+'[1]3. melléklet'!M24+'[1]3. melléklet'!N24+'[1]4. melléklet'!Q24</f>
        <v>44021</v>
      </c>
      <c r="AB25" s="164">
        <f>'[1]2. melléklet'!BU24</f>
        <v>0</v>
      </c>
      <c r="AC25" s="164">
        <f>'[1]2. melléklet'!AE24</f>
        <v>0</v>
      </c>
      <c r="AD25" s="164">
        <f>'[1]3. melléklet'!AB24</f>
        <v>0</v>
      </c>
      <c r="AE25" s="164">
        <f>'[1]2. melléklet'!CZ24+'[1]3. melléklet'!AC24+'[1]2. melléklet'!DA24</f>
        <v>0</v>
      </c>
      <c r="AF25" s="164">
        <f>'[1]2. melléklet'!CV24+'[1]3. melléklet'!AA24</f>
        <v>0</v>
      </c>
      <c r="AG25" s="232">
        <f t="shared" si="15"/>
        <v>52107</v>
      </c>
      <c r="AH25" s="4" t="s">
        <v>471</v>
      </c>
      <c r="AI25" s="27"/>
      <c r="AJ25" s="28"/>
      <c r="AK25" s="35" t="s">
        <v>68</v>
      </c>
      <c r="AL25" s="50" t="s">
        <v>69</v>
      </c>
      <c r="AM25" s="38"/>
      <c r="AN25" s="38"/>
      <c r="AO25" s="166"/>
      <c r="AP25" s="164">
        <f>'[1]2. melléklet'!CG24+'[1]2. melléklet'!BX24</f>
        <v>0</v>
      </c>
      <c r="AQ25" s="164">
        <f>'[1]2. melléklet'!O24+'[1]2. melléklet'!CK24</f>
        <v>0</v>
      </c>
      <c r="AR25" s="164">
        <f>'[1]2. melléklet'!BI24+'[1]2. melléklet'!BR24+'[1]2. melléklet'!BV24+'[1]2. melléklet'!CH24+'[1]2. melléklet'!CI24+'[1]2. melléklet'!CJ24</f>
        <v>0</v>
      </c>
      <c r="AS25" s="164">
        <f>'[1]2. melléklet'!BW24+'[1]2. melléklet'!CL24+'[1]2. melléklet'!CX24</f>
        <v>0</v>
      </c>
      <c r="AT25" s="164">
        <f>'[1]2. melléklet'!AT24</f>
        <v>0</v>
      </c>
      <c r="AU25" s="164"/>
      <c r="AV25" s="164">
        <f>'[1]2. melléklet'!CM24+'[1]2. melléklet'!CW24</f>
        <v>0</v>
      </c>
      <c r="AW25" s="232">
        <f t="shared" si="4"/>
        <v>0</v>
      </c>
      <c r="AX25" s="164">
        <f t="shared" si="5"/>
        <v>52107</v>
      </c>
    </row>
    <row r="26" spans="1:50" s="34" customFormat="1" ht="15" customHeight="1" thickBot="1">
      <c r="A26" s="4" t="s">
        <v>73</v>
      </c>
      <c r="B26" s="27"/>
      <c r="C26" s="28"/>
      <c r="D26" s="35" t="s">
        <v>71</v>
      </c>
      <c r="E26" s="50" t="s">
        <v>72</v>
      </c>
      <c r="F26" s="38"/>
      <c r="G26" s="38"/>
      <c r="H26" s="38"/>
      <c r="I26" s="32">
        <f>'[1]2. melléklet'!AN25+'[1]2. melléklet'!BC25+'[1]2. melléklet'!BD25+'[1]3. melléklet'!J25+'[1]3. melléklet'!Z25</f>
        <v>43</v>
      </c>
      <c r="J26" s="164">
        <f>'[1]2. melléklet'!K25+'[1]2. melléklet'!AO25+'[1]2. melléklet'!AQ25+'[1]2. melléklet'!BF25+'[1]2. melléklet'!BG25+'[1]2. melléklet'!BH25+'[1]3. melléklet'!Y25</f>
        <v>1084</v>
      </c>
      <c r="K26" s="164">
        <f>'[1]2. melléklet'!AD25+'[1]2. melléklet'!AR25+'[1]3. melléklet'!P25</f>
        <v>6</v>
      </c>
      <c r="L26" s="164">
        <f>'[1]5. melléklet'!S25+'[1]6. melléklet'!S25+'[1]7. melléklet'!R25</f>
        <v>10259</v>
      </c>
      <c r="M26" s="164">
        <f>'[1]9. melléklet'!P25</f>
        <v>1839</v>
      </c>
      <c r="N26" s="164">
        <f>'[1]8. melléklet'!M25+'[1]2. melléklet'!BS25+'[1]2. melléklet'!BT25</f>
        <v>482</v>
      </c>
      <c r="O26" s="164">
        <f>'[1]2. melléklet'!AP25+'[1]2. melléklet'!L25+'[1]2. melléklet'!CY25</f>
        <v>20388</v>
      </c>
      <c r="P26" s="164"/>
      <c r="Q26" s="164">
        <f>'[1]2. melléklet'!AS25+'[1]2. melléklet'!BE25</f>
        <v>3828</v>
      </c>
      <c r="R26" s="4" t="s">
        <v>245</v>
      </c>
      <c r="S26" s="27"/>
      <c r="T26" s="28"/>
      <c r="U26" s="35" t="s">
        <v>71</v>
      </c>
      <c r="V26" s="50" t="s">
        <v>72</v>
      </c>
      <c r="W26" s="38"/>
      <c r="X26" s="38"/>
      <c r="Y26" s="166"/>
      <c r="Z26" s="164">
        <f>'[1]2. melléklet'!AA25+'[1]2. melléklet'!AB25+'[1]2. melléklet'!AC25</f>
        <v>0</v>
      </c>
      <c r="AA26" s="164">
        <f>'[1]2. melléklet'!I25+'[1]2. melléklet'!M25+'[1]2. melléklet'!P25+'[1]2. melléklet'!Y25+'[1]2. melléklet'!Z25+'[1]3. melléklet'!I25+'[1]3. melléklet'!K25+'[1]3. melléklet'!M25+'[1]3. melléklet'!N25+'[1]4. melléklet'!Q25</f>
        <v>41755</v>
      </c>
      <c r="AB26" s="164">
        <f>'[1]2. melléklet'!BU25</f>
        <v>51</v>
      </c>
      <c r="AC26" s="164">
        <f>'[1]2. melléklet'!AE25</f>
        <v>0</v>
      </c>
      <c r="AD26" s="164">
        <f>'[1]3. melléklet'!AB25</f>
        <v>0</v>
      </c>
      <c r="AE26" s="164">
        <f>'[1]2. melléklet'!CZ25+'[1]3. melléklet'!AC25+'[1]2. melléklet'!DA25</f>
        <v>0</v>
      </c>
      <c r="AF26" s="164">
        <f>'[1]2. melléklet'!CV25+'[1]3. melléklet'!AA25</f>
        <v>0</v>
      </c>
      <c r="AG26" s="232">
        <f t="shared" si="15"/>
        <v>79735</v>
      </c>
      <c r="AH26" s="4" t="s">
        <v>476</v>
      </c>
      <c r="AI26" s="27"/>
      <c r="AJ26" s="28"/>
      <c r="AK26" s="35" t="s">
        <v>71</v>
      </c>
      <c r="AL26" s="50" t="s">
        <v>72</v>
      </c>
      <c r="AM26" s="38"/>
      <c r="AN26" s="38"/>
      <c r="AO26" s="166"/>
      <c r="AP26" s="164">
        <f>'[1]2. melléklet'!CG25+'[1]2. melléklet'!BX25</f>
        <v>84</v>
      </c>
      <c r="AQ26" s="164">
        <f>'[1]2. melléklet'!O25+'[1]2. melléklet'!CK25</f>
        <v>4146</v>
      </c>
      <c r="AR26" s="164">
        <f>'[1]2. melléklet'!BI25+'[1]2. melléklet'!BR25+'[1]2. melléklet'!BV25+'[1]2. melléklet'!CH25+'[1]2. melléklet'!CI25+'[1]2. melléklet'!CJ25</f>
        <v>0</v>
      </c>
      <c r="AS26" s="164">
        <f>'[1]2. melléklet'!BW25+'[1]2. melléklet'!CL25+'[1]2. melléklet'!CX25</f>
        <v>0</v>
      </c>
      <c r="AT26" s="164">
        <f>'[1]2. melléklet'!AT25</f>
        <v>0</v>
      </c>
      <c r="AU26" s="164"/>
      <c r="AV26" s="164">
        <f>'[1]2. melléklet'!CM25+'[1]2. melléklet'!CW25</f>
        <v>0</v>
      </c>
      <c r="AW26" s="232">
        <f t="shared" si="4"/>
        <v>4230</v>
      </c>
      <c r="AX26" s="164">
        <f t="shared" si="5"/>
        <v>83965</v>
      </c>
    </row>
    <row r="27" spans="1:50" s="34" customFormat="1" ht="15" customHeight="1" thickBot="1">
      <c r="A27" s="4" t="s">
        <v>76</v>
      </c>
      <c r="B27" s="27"/>
      <c r="C27" s="28"/>
      <c r="D27" s="35" t="s">
        <v>74</v>
      </c>
      <c r="E27" s="50" t="s">
        <v>75</v>
      </c>
      <c r="F27" s="38"/>
      <c r="G27" s="38"/>
      <c r="H27" s="38"/>
      <c r="I27" s="32">
        <f>'[1]2. melléklet'!AN26+'[1]2. melléklet'!BC26+'[1]2. melléklet'!BD26+'[1]3. melléklet'!J26+'[1]3. melléklet'!Z26</f>
        <v>0</v>
      </c>
      <c r="J27" s="164">
        <f>'[1]2. melléklet'!K26+'[1]2. melléklet'!AO26+'[1]2. melléklet'!AQ26+'[1]2. melléklet'!BF26+'[1]2. melléklet'!BG26+'[1]2. melléklet'!BH26+'[1]3. melléklet'!Y26</f>
        <v>0</v>
      </c>
      <c r="K27" s="164">
        <f>'[1]2. melléklet'!AD26+'[1]2. melléklet'!AR26+'[1]3. melléklet'!P26</f>
        <v>0</v>
      </c>
      <c r="L27" s="164">
        <f>'[1]5. melléklet'!S26+'[1]6. melléklet'!S26+'[1]7. melléklet'!R26</f>
        <v>1002</v>
      </c>
      <c r="M27" s="164">
        <f>'[1]9. melléklet'!P26</f>
        <v>0</v>
      </c>
      <c r="N27" s="164">
        <f>'[1]8. melléklet'!M26+'[1]2. melléklet'!BS26+'[1]2. melléklet'!BT26</f>
        <v>0</v>
      </c>
      <c r="O27" s="164">
        <f>'[1]2. melléklet'!AP26+'[1]2. melléklet'!L26+'[1]2. melléklet'!CY26</f>
        <v>0</v>
      </c>
      <c r="P27" s="164"/>
      <c r="Q27" s="164">
        <f>'[1]2. melléklet'!AS26+'[1]2. melléklet'!BE26</f>
        <v>0</v>
      </c>
      <c r="R27" s="4" t="s">
        <v>246</v>
      </c>
      <c r="S27" s="27"/>
      <c r="T27" s="28"/>
      <c r="U27" s="35" t="s">
        <v>74</v>
      </c>
      <c r="V27" s="50" t="s">
        <v>75</v>
      </c>
      <c r="W27" s="38"/>
      <c r="X27" s="38"/>
      <c r="Y27" s="166"/>
      <c r="Z27" s="164">
        <f>'[1]2. melléklet'!AA26+'[1]2. melléklet'!AB26+'[1]2. melléklet'!AC26</f>
        <v>0</v>
      </c>
      <c r="AA27" s="164">
        <f>'[1]2. melléklet'!I26+'[1]2. melléklet'!M26+'[1]2. melléklet'!P26+'[1]2. melléklet'!Y26+'[1]2. melléklet'!Z26+'[1]3. melléklet'!I26+'[1]3. melléklet'!K26+'[1]3. melléklet'!M26+'[1]3. melléklet'!N26+'[1]4. melléklet'!Q26</f>
        <v>4050</v>
      </c>
      <c r="AB27" s="164">
        <f>'[1]2. melléklet'!BU26</f>
        <v>0</v>
      </c>
      <c r="AC27" s="164">
        <f>'[1]2. melléklet'!AE26</f>
        <v>0</v>
      </c>
      <c r="AD27" s="164">
        <f>'[1]3. melléklet'!AB26</f>
        <v>0</v>
      </c>
      <c r="AE27" s="164">
        <f>'[1]2. melléklet'!CZ26+'[1]3. melléklet'!AC26+'[1]2. melléklet'!DA26</f>
        <v>0</v>
      </c>
      <c r="AF27" s="164">
        <f>'[1]2. melléklet'!CV26+'[1]3. melléklet'!AA26</f>
        <v>0</v>
      </c>
      <c r="AG27" s="232">
        <f t="shared" si="15"/>
        <v>5052</v>
      </c>
      <c r="AH27" s="4" t="s">
        <v>481</v>
      </c>
      <c r="AI27" s="27"/>
      <c r="AJ27" s="28"/>
      <c r="AK27" s="35" t="s">
        <v>74</v>
      </c>
      <c r="AL27" s="50" t="s">
        <v>75</v>
      </c>
      <c r="AM27" s="38"/>
      <c r="AN27" s="38"/>
      <c r="AO27" s="166"/>
      <c r="AP27" s="164">
        <f>'[1]2. melléklet'!CG26+'[1]2. melléklet'!BX26</f>
        <v>0</v>
      </c>
      <c r="AQ27" s="164">
        <f>'[1]2. melléklet'!O26+'[1]2. melléklet'!CK26</f>
        <v>0</v>
      </c>
      <c r="AR27" s="164">
        <f>'[1]2. melléklet'!BI26+'[1]2. melléklet'!BR26+'[1]2. melléklet'!BV26+'[1]2. melléklet'!CH26+'[1]2. melléklet'!CI26+'[1]2. melléklet'!CJ26</f>
        <v>0</v>
      </c>
      <c r="AS27" s="164">
        <f>'[1]2. melléklet'!BW26+'[1]2. melléklet'!CL26+'[1]2. melléklet'!CX26</f>
        <v>0</v>
      </c>
      <c r="AT27" s="164">
        <f>'[1]2. melléklet'!AT26</f>
        <v>0</v>
      </c>
      <c r="AU27" s="164"/>
      <c r="AV27" s="164">
        <f>'[1]2. melléklet'!CM26+'[1]2. melléklet'!CW26</f>
        <v>0</v>
      </c>
      <c r="AW27" s="232">
        <f t="shared" si="4"/>
        <v>0</v>
      </c>
      <c r="AX27" s="164">
        <f t="shared" si="5"/>
        <v>5052</v>
      </c>
    </row>
    <row r="28" spans="1:50" s="34" customFormat="1" ht="15" customHeight="1" thickBot="1">
      <c r="A28" s="4" t="s">
        <v>79</v>
      </c>
      <c r="B28" s="27"/>
      <c r="C28" s="28"/>
      <c r="D28" s="35" t="s">
        <v>77</v>
      </c>
      <c r="E28" s="50" t="s">
        <v>78</v>
      </c>
      <c r="F28" s="38"/>
      <c r="G28" s="38"/>
      <c r="H28" s="38"/>
      <c r="I28" s="32">
        <f>'[1]2. melléklet'!AN27+'[1]2. melléklet'!BC27+'[1]2. melléklet'!BD27+'[1]3. melléklet'!J27+'[1]3. melléklet'!Z27</f>
        <v>0</v>
      </c>
      <c r="J28" s="164">
        <f>'[1]2. melléklet'!K27+'[1]2. melléklet'!AO27+'[1]2. melléklet'!AQ27+'[1]2. melléklet'!BF27+'[1]2. melléklet'!BG27+'[1]2. melléklet'!BH27+'[1]3. melléklet'!Y27</f>
        <v>0</v>
      </c>
      <c r="K28" s="164">
        <f>'[1]2. melléklet'!AD27+'[1]2. melléklet'!AR27+'[1]3. melléklet'!P27</f>
        <v>0</v>
      </c>
      <c r="L28" s="164">
        <f>'[1]5. melléklet'!S27+'[1]6. melléklet'!S27+'[1]7. melléklet'!R27</f>
        <v>0</v>
      </c>
      <c r="M28" s="164">
        <f>'[1]9. melléklet'!P27</f>
        <v>0</v>
      </c>
      <c r="N28" s="164">
        <f>'[1]8. melléklet'!M27+'[1]2. melléklet'!BS27+'[1]2. melléklet'!BT27</f>
        <v>0</v>
      </c>
      <c r="O28" s="164">
        <f>'[1]2. melléklet'!AP27+'[1]2. melléklet'!L27+'[1]2. melléklet'!CY27</f>
        <v>0</v>
      </c>
      <c r="P28" s="164"/>
      <c r="Q28" s="164">
        <f>'[1]2. melléklet'!AS27+'[1]2. melléklet'!BE27</f>
        <v>0</v>
      </c>
      <c r="R28" s="4" t="s">
        <v>247</v>
      </c>
      <c r="S28" s="27"/>
      <c r="T28" s="28"/>
      <c r="U28" s="35" t="s">
        <v>77</v>
      </c>
      <c r="V28" s="50" t="s">
        <v>78</v>
      </c>
      <c r="W28" s="38"/>
      <c r="X28" s="38"/>
      <c r="Y28" s="166"/>
      <c r="Z28" s="164">
        <f>'[1]2. melléklet'!AA27+'[1]2. melléklet'!AB27+'[1]2. melléklet'!AC27</f>
        <v>0</v>
      </c>
      <c r="AA28" s="164">
        <f>'[1]2. melléklet'!I27+'[1]2. melléklet'!M27+'[1]2. melléklet'!P27+'[1]2. melléklet'!Y27+'[1]2. melléklet'!Z27+'[1]3. melléklet'!I27+'[1]3. melléklet'!K27+'[1]3. melléklet'!M27+'[1]3. melléklet'!N27+'[1]4. melléklet'!Q27</f>
        <v>8050</v>
      </c>
      <c r="AB28" s="164">
        <f>'[1]2. melléklet'!BU27</f>
        <v>0</v>
      </c>
      <c r="AC28" s="164">
        <f>'[1]2. melléklet'!AE27</f>
        <v>0</v>
      </c>
      <c r="AD28" s="164">
        <f>'[1]3. melléklet'!AB27</f>
        <v>0</v>
      </c>
      <c r="AE28" s="164">
        <f>'[1]2. melléklet'!CZ27+'[1]3. melléklet'!AC27+'[1]2. melléklet'!DA27</f>
        <v>0</v>
      </c>
      <c r="AF28" s="164">
        <f>'[1]2. melléklet'!CV27+'[1]3. melléklet'!AA27</f>
        <v>0</v>
      </c>
      <c r="AG28" s="232">
        <f t="shared" si="15"/>
        <v>8050</v>
      </c>
      <c r="AH28" s="4" t="s">
        <v>486</v>
      </c>
      <c r="AI28" s="27"/>
      <c r="AJ28" s="28"/>
      <c r="AK28" s="35" t="s">
        <v>77</v>
      </c>
      <c r="AL28" s="50" t="s">
        <v>78</v>
      </c>
      <c r="AM28" s="38"/>
      <c r="AN28" s="38"/>
      <c r="AO28" s="166"/>
      <c r="AP28" s="164">
        <f>'[1]2. melléklet'!CG27+'[1]2. melléklet'!BX27</f>
        <v>0</v>
      </c>
      <c r="AQ28" s="164">
        <f>'[1]2. melléklet'!O27+'[1]2. melléklet'!CK27</f>
        <v>0</v>
      </c>
      <c r="AR28" s="164">
        <f>'[1]2. melléklet'!BI27+'[1]2. melléklet'!BR27+'[1]2. melléklet'!BV27+'[1]2. melléklet'!CH27+'[1]2. melléklet'!CI27+'[1]2. melléklet'!CJ27</f>
        <v>0</v>
      </c>
      <c r="AS28" s="164">
        <f>'[1]2. melléklet'!BW27+'[1]2. melléklet'!CL27+'[1]2. melléklet'!CX27</f>
        <v>0</v>
      </c>
      <c r="AT28" s="164">
        <f>'[1]2. melléklet'!AT27</f>
        <v>0</v>
      </c>
      <c r="AU28" s="164"/>
      <c r="AV28" s="164">
        <f>'[1]2. melléklet'!CM27+'[1]2. melléklet'!CW27</f>
        <v>0</v>
      </c>
      <c r="AW28" s="232">
        <f t="shared" si="4"/>
        <v>0</v>
      </c>
      <c r="AX28" s="164">
        <f t="shared" si="5"/>
        <v>8050</v>
      </c>
    </row>
    <row r="29" spans="1:50" s="34" customFormat="1" ht="15" customHeight="1" thickBot="1">
      <c r="A29" s="4" t="s">
        <v>82</v>
      </c>
      <c r="B29" s="27"/>
      <c r="C29" s="28"/>
      <c r="D29" s="35" t="s">
        <v>80</v>
      </c>
      <c r="E29" s="50" t="s">
        <v>81</v>
      </c>
      <c r="F29" s="38"/>
      <c r="G29" s="38"/>
      <c r="H29" s="38"/>
      <c r="I29" s="32">
        <f>'[1]2. melléklet'!AN28+'[1]2. melléklet'!BC28+'[1]2. melléklet'!BD28+'[1]3. melléklet'!J28+'[1]3. melléklet'!Z28</f>
        <v>0</v>
      </c>
      <c r="J29" s="164">
        <f>'[1]2. melléklet'!K28+'[1]2. melléklet'!AO28+'[1]2. melléklet'!AQ28+'[1]2. melléklet'!BF28+'[1]2. melléklet'!BG28+'[1]2. melléklet'!BH28+'[1]3. melléklet'!Y28</f>
        <v>0</v>
      </c>
      <c r="K29" s="164">
        <f>'[1]2. melléklet'!AD28+'[1]2. melléklet'!AR28+'[1]3. melléklet'!P28</f>
        <v>24</v>
      </c>
      <c r="L29" s="164">
        <f>'[1]5. melléklet'!S28+'[1]6. melléklet'!S28+'[1]7. melléklet'!R28</f>
        <v>0</v>
      </c>
      <c r="M29" s="164">
        <f>'[1]9. melléklet'!P28</f>
        <v>0</v>
      </c>
      <c r="N29" s="164">
        <f>'[1]8. melléklet'!M28+'[1]2. melléklet'!BS28+'[1]2. melléklet'!BT28</f>
        <v>0</v>
      </c>
      <c r="O29" s="164">
        <f>'[1]2. melléklet'!AP28+'[1]2. melléklet'!L28+'[1]2. melléklet'!CY28+'[1]Javaslat_III'!L15</f>
        <v>3802</v>
      </c>
      <c r="P29" s="164"/>
      <c r="Q29" s="164">
        <f>'[1]2. melléklet'!AS28+'[1]2. melléklet'!BE28</f>
        <v>0</v>
      </c>
      <c r="R29" s="4" t="s">
        <v>491</v>
      </c>
      <c r="S29" s="27"/>
      <c r="T29" s="28"/>
      <c r="U29" s="35" t="s">
        <v>80</v>
      </c>
      <c r="V29" s="50" t="s">
        <v>81</v>
      </c>
      <c r="W29" s="38"/>
      <c r="X29" s="38"/>
      <c r="Y29" s="166"/>
      <c r="Z29" s="164">
        <f>'[1]2. melléklet'!AA28+'[1]2. melléklet'!AB28+'[1]2. melléklet'!AC28</f>
        <v>0</v>
      </c>
      <c r="AA29" s="164">
        <f>'[1]2. melléklet'!I28+'[1]2. melléklet'!M28+'[1]2. melléklet'!P28+'[1]2. melléklet'!Y28+'[1]2. melléklet'!Z28+'[1]3. melléklet'!I28+'[1]3. melléklet'!K28+'[1]3. melléklet'!M28+'[1]3. melléklet'!N28+'[1]4. melléklet'!Q28</f>
        <v>200</v>
      </c>
      <c r="AB29" s="164">
        <f>'[1]2. melléklet'!BU28</f>
        <v>0</v>
      </c>
      <c r="AC29" s="164">
        <f>'[1]2. melléklet'!AE28</f>
        <v>0</v>
      </c>
      <c r="AD29" s="164">
        <f>'[1]3. melléklet'!AB28</f>
        <v>0</v>
      </c>
      <c r="AE29" s="164">
        <f>'[1]2. melléklet'!CZ28+'[1]3. melléklet'!AC28+'[1]2. melléklet'!DA28</f>
        <v>200</v>
      </c>
      <c r="AF29" s="164">
        <f>'[1]2. melléklet'!CV28+'[1]3. melléklet'!AA28</f>
        <v>0</v>
      </c>
      <c r="AG29" s="232">
        <f t="shared" si="15"/>
        <v>4226</v>
      </c>
      <c r="AH29" s="4" t="s">
        <v>492</v>
      </c>
      <c r="AI29" s="27"/>
      <c r="AJ29" s="28"/>
      <c r="AK29" s="35" t="s">
        <v>80</v>
      </c>
      <c r="AL29" s="50" t="s">
        <v>81</v>
      </c>
      <c r="AM29" s="38"/>
      <c r="AN29" s="38"/>
      <c r="AO29" s="166"/>
      <c r="AP29" s="164">
        <f>'[1]2. melléklet'!CG28+'[1]2. melléklet'!BX28</f>
        <v>0</v>
      </c>
      <c r="AQ29" s="164">
        <f>'[1]2. melléklet'!O28+'[1]2. melléklet'!CK28</f>
        <v>0</v>
      </c>
      <c r="AR29" s="164">
        <f>'[1]2. melléklet'!BI28+'[1]2. melléklet'!BR28+'[1]2. melléklet'!BV28+'[1]2. melléklet'!CH28+'[1]2. melléklet'!CI28+'[1]2. melléklet'!CJ28</f>
        <v>0</v>
      </c>
      <c r="AS29" s="164">
        <f>'[1]2. melléklet'!BW28+'[1]2. melléklet'!CL28+'[1]2. melléklet'!CX28</f>
        <v>0</v>
      </c>
      <c r="AT29" s="164">
        <f>'[1]2. melléklet'!AT28</f>
        <v>0</v>
      </c>
      <c r="AU29" s="164"/>
      <c r="AV29" s="164">
        <f>'[1]2. melléklet'!CM28+'[1]2. melléklet'!CW28</f>
        <v>0</v>
      </c>
      <c r="AW29" s="232">
        <f t="shared" si="4"/>
        <v>0</v>
      </c>
      <c r="AX29" s="164">
        <f t="shared" si="5"/>
        <v>4226</v>
      </c>
    </row>
    <row r="30" spans="1:50" s="20" customFormat="1" ht="15" customHeight="1" thickBot="1">
      <c r="A30" s="4" t="s">
        <v>85</v>
      </c>
      <c r="B30" s="21"/>
      <c r="C30" s="22" t="s">
        <v>83</v>
      </c>
      <c r="D30" s="23" t="s">
        <v>84</v>
      </c>
      <c r="E30" s="24"/>
      <c r="F30" s="41"/>
      <c r="G30" s="41"/>
      <c r="H30" s="41"/>
      <c r="I30" s="42">
        <f>SUM(I31:I32)</f>
        <v>0</v>
      </c>
      <c r="J30" s="42">
        <f aca="true" t="shared" si="16" ref="J30:Q30">SUM(J31:J32)</f>
        <v>0</v>
      </c>
      <c r="K30" s="42">
        <f>SUM(K31:K32)</f>
        <v>0</v>
      </c>
      <c r="L30" s="42">
        <f t="shared" si="16"/>
        <v>0</v>
      </c>
      <c r="M30" s="42">
        <f t="shared" si="16"/>
        <v>0</v>
      </c>
      <c r="N30" s="42">
        <f t="shared" si="16"/>
        <v>0</v>
      </c>
      <c r="O30" s="42">
        <f t="shared" si="16"/>
        <v>0</v>
      </c>
      <c r="P30" s="42">
        <f t="shared" si="16"/>
        <v>0</v>
      </c>
      <c r="Q30" s="42">
        <f t="shared" si="16"/>
        <v>0</v>
      </c>
      <c r="R30" s="4" t="s">
        <v>497</v>
      </c>
      <c r="S30" s="21"/>
      <c r="T30" s="22" t="s">
        <v>83</v>
      </c>
      <c r="U30" s="23" t="s">
        <v>84</v>
      </c>
      <c r="V30" s="24"/>
      <c r="W30" s="41"/>
      <c r="X30" s="41"/>
      <c r="Y30" s="167"/>
      <c r="Z30" s="168">
        <f aca="true" t="shared" si="17" ref="Z30:AF30">SUM(Z31:Z32)</f>
        <v>0</v>
      </c>
      <c r="AA30" s="168">
        <f t="shared" si="17"/>
        <v>5000</v>
      </c>
      <c r="AB30" s="168">
        <f t="shared" si="17"/>
        <v>0</v>
      </c>
      <c r="AC30" s="168">
        <f>SUM(AC31:AC32)</f>
        <v>0</v>
      </c>
      <c r="AD30" s="168">
        <f>SUM(AD31:AD32)</f>
        <v>0</v>
      </c>
      <c r="AE30" s="168">
        <f>SUM(AE31:AE32)</f>
        <v>0</v>
      </c>
      <c r="AF30" s="168">
        <f t="shared" si="17"/>
        <v>0</v>
      </c>
      <c r="AG30" s="231">
        <f t="shared" si="15"/>
        <v>5000</v>
      </c>
      <c r="AH30" s="4" t="s">
        <v>498</v>
      </c>
      <c r="AI30" s="21"/>
      <c r="AJ30" s="22" t="s">
        <v>83</v>
      </c>
      <c r="AK30" s="23" t="s">
        <v>84</v>
      </c>
      <c r="AL30" s="24"/>
      <c r="AM30" s="41"/>
      <c r="AN30" s="41"/>
      <c r="AO30" s="167"/>
      <c r="AP30" s="42">
        <f aca="true" t="shared" si="18" ref="AP30:AV30">SUM(AP31:AP32)</f>
        <v>0</v>
      </c>
      <c r="AQ30" s="168">
        <f t="shared" si="18"/>
        <v>0</v>
      </c>
      <c r="AR30" s="168">
        <f t="shared" si="18"/>
        <v>0</v>
      </c>
      <c r="AS30" s="168">
        <f t="shared" si="18"/>
        <v>0</v>
      </c>
      <c r="AT30" s="168">
        <f t="shared" si="18"/>
        <v>0</v>
      </c>
      <c r="AU30" s="168">
        <f t="shared" si="18"/>
        <v>0</v>
      </c>
      <c r="AV30" s="168">
        <f t="shared" si="18"/>
        <v>0</v>
      </c>
      <c r="AW30" s="231">
        <f t="shared" si="4"/>
        <v>0</v>
      </c>
      <c r="AX30" s="168">
        <f t="shared" si="5"/>
        <v>5000</v>
      </c>
    </row>
    <row r="31" spans="1:50" s="55" customFormat="1" ht="15" customHeight="1" thickBot="1">
      <c r="A31" s="4" t="s">
        <v>88</v>
      </c>
      <c r="B31" s="51"/>
      <c r="C31" s="52"/>
      <c r="D31" s="29" t="s">
        <v>86</v>
      </c>
      <c r="E31" s="50" t="s">
        <v>87</v>
      </c>
      <c r="F31" s="53"/>
      <c r="G31" s="54"/>
      <c r="H31" s="54"/>
      <c r="I31" s="32">
        <f>'[1]2. melléklet'!L30+'[1]2. melléklet'!AN30+'[1]2. melléklet'!BC30+'[1]2. melléklet'!BD30+'[1]3. melléklet'!J30+'[1]3. melléklet'!Z30</f>
        <v>0</v>
      </c>
      <c r="J31" s="164">
        <f>'[1]2. melléklet'!K30+'[1]2. melléklet'!AO30+'[1]2. melléklet'!AQ30+'[1]2. melléklet'!BF30+'[1]2. melléklet'!BG30+'[1]2. melléklet'!BH30+'[1]3. melléklet'!Y30</f>
        <v>0</v>
      </c>
      <c r="K31" s="164">
        <f>'[1]2. melléklet'!AD30+'[1]2. melléklet'!AR30+'[1]3. melléklet'!P30</f>
        <v>0</v>
      </c>
      <c r="L31" s="164">
        <f>'[1]5. melléklet'!S30+'[1]6. melléklet'!S30+'[1]7. melléklet'!R30</f>
        <v>0</v>
      </c>
      <c r="M31" s="164">
        <f>'[1]9. melléklet'!P30</f>
        <v>0</v>
      </c>
      <c r="N31" s="164">
        <f>'[1]8. melléklet'!M30+'[1]2. melléklet'!BS30+'[1]2. melléklet'!BT30</f>
        <v>0</v>
      </c>
      <c r="O31" s="164">
        <f>'[1]2. melléklet'!AP30+'[1]2. melléklet'!CY30</f>
        <v>0</v>
      </c>
      <c r="P31" s="164"/>
      <c r="Q31" s="164">
        <f>'[1]2. melléklet'!AS30+'[1]2. melléklet'!BE30</f>
        <v>0</v>
      </c>
      <c r="R31" s="4" t="s">
        <v>503</v>
      </c>
      <c r="S31" s="51"/>
      <c r="T31" s="52"/>
      <c r="U31" s="29" t="s">
        <v>86</v>
      </c>
      <c r="V31" s="50" t="s">
        <v>87</v>
      </c>
      <c r="W31" s="53"/>
      <c r="X31" s="54"/>
      <c r="Y31" s="171"/>
      <c r="Z31" s="164">
        <f>'[1]2. melléklet'!AA30+'[1]2. melléklet'!AB30+'[1]2. melléklet'!AC30</f>
        <v>0</v>
      </c>
      <c r="AA31" s="164">
        <f>'[1]2. melléklet'!I30+'[1]2. melléklet'!M30+'[1]2. melléklet'!P30+'[1]2. melléklet'!Y30+'[1]2. melléklet'!Z30+'[1]3. melléklet'!I30+'[1]3. melléklet'!K30+'[1]3. melléklet'!M30+'[1]3. melléklet'!N30+'[1]4. melléklet'!Q30</f>
        <v>0</v>
      </c>
      <c r="AB31" s="164">
        <f>'[1]2. melléklet'!BU30</f>
        <v>0</v>
      </c>
      <c r="AC31" s="164">
        <f>'[1]2. melléklet'!AE30</f>
        <v>0</v>
      </c>
      <c r="AD31" s="164">
        <f>'[1]3. melléklet'!AB30</f>
        <v>0</v>
      </c>
      <c r="AE31" s="164">
        <f>'[1]2. melléklet'!CZ30+'[1]3. melléklet'!AC30+'[1]2. melléklet'!DA30</f>
        <v>0</v>
      </c>
      <c r="AF31" s="164">
        <f>'[1]2. melléklet'!CV30+'[1]3. melléklet'!AA30</f>
        <v>0</v>
      </c>
      <c r="AG31" s="232">
        <f t="shared" si="15"/>
        <v>0</v>
      </c>
      <c r="AH31" s="4" t="s">
        <v>504</v>
      </c>
      <c r="AI31" s="51"/>
      <c r="AJ31" s="52"/>
      <c r="AK31" s="29" t="s">
        <v>86</v>
      </c>
      <c r="AL31" s="50" t="s">
        <v>87</v>
      </c>
      <c r="AM31" s="53"/>
      <c r="AN31" s="54"/>
      <c r="AO31" s="171"/>
      <c r="AP31" s="164">
        <f>'[1]2. melléklet'!CG30+'[1]2. melléklet'!BX30</f>
        <v>0</v>
      </c>
      <c r="AQ31" s="164">
        <f>'[1]2. melléklet'!O30+'[1]2. melléklet'!CK30</f>
        <v>0</v>
      </c>
      <c r="AR31" s="164">
        <f>'[1]2. melléklet'!BI30+'[1]2. melléklet'!BR30+'[1]2. melléklet'!BV30+'[1]2. melléklet'!CH30+'[1]2. melléklet'!CI30+'[1]2. melléklet'!CJ30</f>
        <v>0</v>
      </c>
      <c r="AS31" s="164">
        <f>'[1]2. melléklet'!BW30+'[1]2. melléklet'!CL30+'[1]2. melléklet'!CX30</f>
        <v>0</v>
      </c>
      <c r="AT31" s="164">
        <f>'[1]2. melléklet'!AT30</f>
        <v>0</v>
      </c>
      <c r="AU31" s="164"/>
      <c r="AV31" s="164">
        <f>'[1]2. melléklet'!CM30+'[1]2. melléklet'!CW30</f>
        <v>0</v>
      </c>
      <c r="AW31" s="232">
        <f t="shared" si="4"/>
        <v>0</v>
      </c>
      <c r="AX31" s="164">
        <f t="shared" si="5"/>
        <v>0</v>
      </c>
    </row>
    <row r="32" spans="1:50" s="55" customFormat="1" ht="15" customHeight="1" thickBot="1">
      <c r="A32" s="4" t="s">
        <v>91</v>
      </c>
      <c r="B32" s="51"/>
      <c r="C32" s="52"/>
      <c r="D32" s="29" t="s">
        <v>89</v>
      </c>
      <c r="E32" s="50" t="s">
        <v>90</v>
      </c>
      <c r="F32" s="53"/>
      <c r="G32" s="54"/>
      <c r="H32" s="54"/>
      <c r="I32" s="32">
        <f>'[1]2. melléklet'!L31+'[1]2. melléklet'!AN31+'[1]2. melléklet'!BC31+'[1]2. melléklet'!BD31+'[1]3. melléklet'!J31+'[1]3. melléklet'!Z31</f>
        <v>0</v>
      </c>
      <c r="J32" s="164">
        <f>'[1]2. melléklet'!K31+'[1]2. melléklet'!AO31+'[1]2. melléklet'!AQ31+'[1]2. melléklet'!BF31+'[1]2. melléklet'!BG31+'[1]2. melléklet'!BH31+'[1]3. melléklet'!Y31</f>
        <v>0</v>
      </c>
      <c r="K32" s="164">
        <f>'[1]2. melléklet'!AD31+'[1]2. melléklet'!AR31+'[1]3. melléklet'!P31</f>
        <v>0</v>
      </c>
      <c r="L32" s="164">
        <f>'[1]5. melléklet'!S31+'[1]6. melléklet'!S31+'[1]7. melléklet'!R31</f>
        <v>0</v>
      </c>
      <c r="M32" s="164">
        <f>'[1]9. melléklet'!P31</f>
        <v>0</v>
      </c>
      <c r="N32" s="164">
        <f>'[1]8. melléklet'!M31+'[1]2. melléklet'!BS31+'[1]2. melléklet'!BT31</f>
        <v>0</v>
      </c>
      <c r="O32" s="164">
        <f>'[1]2. melléklet'!AP31+'[1]2. melléklet'!CY31</f>
        <v>0</v>
      </c>
      <c r="P32" s="164"/>
      <c r="Q32" s="164">
        <f>'[1]2. melléklet'!AS31+'[1]2. melléklet'!BE31</f>
        <v>0</v>
      </c>
      <c r="R32" s="4" t="s">
        <v>509</v>
      </c>
      <c r="S32" s="51"/>
      <c r="T32" s="52"/>
      <c r="U32" s="29" t="s">
        <v>89</v>
      </c>
      <c r="V32" s="50" t="s">
        <v>90</v>
      </c>
      <c r="W32" s="53"/>
      <c r="X32" s="54"/>
      <c r="Y32" s="171"/>
      <c r="Z32" s="164">
        <f>'[1]2. melléklet'!AA31+'[1]2. melléklet'!AB31+'[1]2. melléklet'!AC31</f>
        <v>0</v>
      </c>
      <c r="AA32" s="164">
        <f>'[1]2. melléklet'!I31+'[1]2. melléklet'!M31+'[1]2. melléklet'!P31+'[1]2. melléklet'!Y31+'[1]2. melléklet'!Z31+'[1]3. melléklet'!I31+'[1]3. melléklet'!K31+'[1]3. melléklet'!M31+'[1]3. melléklet'!N31+'[1]4. melléklet'!Q31</f>
        <v>5000</v>
      </c>
      <c r="AB32" s="164">
        <f>'[1]2. melléklet'!BU31</f>
        <v>0</v>
      </c>
      <c r="AC32" s="164">
        <f>'[1]2. melléklet'!AE31</f>
        <v>0</v>
      </c>
      <c r="AD32" s="164">
        <f>'[1]3. melléklet'!AB31</f>
        <v>0</v>
      </c>
      <c r="AE32" s="164">
        <f>'[1]2. melléklet'!CZ31+'[1]3. melléklet'!AC31+'[1]2. melléklet'!DA31</f>
        <v>0</v>
      </c>
      <c r="AF32" s="164">
        <f>'[1]2. melléklet'!CV31+'[1]3. melléklet'!AA31</f>
        <v>0</v>
      </c>
      <c r="AG32" s="232">
        <f t="shared" si="15"/>
        <v>5000</v>
      </c>
      <c r="AH32" s="4" t="s">
        <v>510</v>
      </c>
      <c r="AI32" s="51"/>
      <c r="AJ32" s="52"/>
      <c r="AK32" s="29" t="s">
        <v>89</v>
      </c>
      <c r="AL32" s="50" t="s">
        <v>90</v>
      </c>
      <c r="AM32" s="53"/>
      <c r="AN32" s="54"/>
      <c r="AO32" s="171"/>
      <c r="AP32" s="164">
        <f>'[1]2. melléklet'!CG31+'[1]2. melléklet'!BX31</f>
        <v>0</v>
      </c>
      <c r="AQ32" s="164">
        <f>'[1]2. melléklet'!O31+'[1]2. melléklet'!CK31</f>
        <v>0</v>
      </c>
      <c r="AR32" s="164">
        <f>'[1]2. melléklet'!BI31+'[1]2. melléklet'!BR31+'[1]2. melléklet'!BV31+'[1]2. melléklet'!CH31+'[1]2. melléklet'!CI31+'[1]2. melléklet'!CJ31</f>
        <v>0</v>
      </c>
      <c r="AS32" s="164">
        <f>'[1]2. melléklet'!BW31+'[1]2. melléklet'!CL31+'[1]2. melléklet'!CX31</f>
        <v>0</v>
      </c>
      <c r="AT32" s="164">
        <f>'[1]2. melléklet'!AT31</f>
        <v>0</v>
      </c>
      <c r="AU32" s="164"/>
      <c r="AV32" s="164">
        <f>'[1]2. melléklet'!CM31+'[1]2. melléklet'!CW31</f>
        <v>0</v>
      </c>
      <c r="AW32" s="232">
        <f t="shared" si="4"/>
        <v>0</v>
      </c>
      <c r="AX32" s="164">
        <f t="shared" si="5"/>
        <v>5000</v>
      </c>
    </row>
    <row r="33" spans="1:50" s="20" customFormat="1" ht="15" customHeight="1" thickBot="1">
      <c r="A33" s="4" t="s">
        <v>94</v>
      </c>
      <c r="B33" s="15" t="s">
        <v>92</v>
      </c>
      <c r="C33" s="16" t="s">
        <v>93</v>
      </c>
      <c r="D33" s="16"/>
      <c r="E33" s="16"/>
      <c r="F33" s="16"/>
      <c r="G33" s="16"/>
      <c r="H33" s="16"/>
      <c r="I33" s="18">
        <f>SUM(I34,I37,I40)</f>
        <v>45468</v>
      </c>
      <c r="J33" s="18">
        <f aca="true" t="shared" si="19" ref="J33:Q33">SUM(J34,J37,J40)</f>
        <v>0</v>
      </c>
      <c r="K33" s="18">
        <f>SUM(K34,K37,K40)</f>
        <v>0</v>
      </c>
      <c r="L33" s="18">
        <f t="shared" si="19"/>
        <v>0</v>
      </c>
      <c r="M33" s="18">
        <f t="shared" si="19"/>
        <v>0</v>
      </c>
      <c r="N33" s="18">
        <f t="shared" si="19"/>
        <v>0</v>
      </c>
      <c r="O33" s="18">
        <f t="shared" si="19"/>
        <v>0</v>
      </c>
      <c r="P33" s="18">
        <f t="shared" si="19"/>
        <v>0</v>
      </c>
      <c r="Q33" s="18">
        <f t="shared" si="19"/>
        <v>8661</v>
      </c>
      <c r="R33" s="4" t="s">
        <v>515</v>
      </c>
      <c r="S33" s="15" t="s">
        <v>92</v>
      </c>
      <c r="T33" s="16" t="s">
        <v>93</v>
      </c>
      <c r="U33" s="16"/>
      <c r="V33" s="16"/>
      <c r="W33" s="16"/>
      <c r="X33" s="16"/>
      <c r="Y33" s="172"/>
      <c r="Z33" s="161">
        <f aca="true" t="shared" si="20" ref="Z33:AF33">SUM(Z34,Z37,Z40)</f>
        <v>1525</v>
      </c>
      <c r="AA33" s="161">
        <f t="shared" si="20"/>
        <v>29887</v>
      </c>
      <c r="AB33" s="161">
        <f t="shared" si="20"/>
        <v>0</v>
      </c>
      <c r="AC33" s="161">
        <f>SUM(AC34,AC37,AC40)</f>
        <v>0</v>
      </c>
      <c r="AD33" s="161">
        <f>SUM(AD34,AD37,AD40)</f>
        <v>0</v>
      </c>
      <c r="AE33" s="161">
        <f>SUM(AE34,AE37,AE40)</f>
        <v>0</v>
      </c>
      <c r="AF33" s="161">
        <f t="shared" si="20"/>
        <v>0</v>
      </c>
      <c r="AG33" s="231">
        <f t="shared" si="15"/>
        <v>85541</v>
      </c>
      <c r="AH33" s="4" t="s">
        <v>516</v>
      </c>
      <c r="AI33" s="15" t="s">
        <v>92</v>
      </c>
      <c r="AJ33" s="16" t="s">
        <v>93</v>
      </c>
      <c r="AK33" s="16"/>
      <c r="AL33" s="16"/>
      <c r="AM33" s="16"/>
      <c r="AN33" s="16"/>
      <c r="AO33" s="172"/>
      <c r="AP33" s="18">
        <f aca="true" t="shared" si="21" ref="AP33:AV33">SUM(AP34,AP37,AP40)</f>
        <v>0</v>
      </c>
      <c r="AQ33" s="161">
        <f t="shared" si="21"/>
        <v>0</v>
      </c>
      <c r="AR33" s="161">
        <f t="shared" si="21"/>
        <v>0</v>
      </c>
      <c r="AS33" s="161">
        <f t="shared" si="21"/>
        <v>0</v>
      </c>
      <c r="AT33" s="161">
        <f t="shared" si="21"/>
        <v>3638</v>
      </c>
      <c r="AU33" s="161">
        <f t="shared" si="21"/>
        <v>0</v>
      </c>
      <c r="AV33" s="161">
        <f t="shared" si="21"/>
        <v>0</v>
      </c>
      <c r="AW33" s="231">
        <f t="shared" si="4"/>
        <v>3638</v>
      </c>
      <c r="AX33" s="161">
        <f t="shared" si="5"/>
        <v>89179</v>
      </c>
    </row>
    <row r="34" spans="1:50" s="20" customFormat="1" ht="15" customHeight="1" thickBot="1">
      <c r="A34" s="4" t="s">
        <v>97</v>
      </c>
      <c r="B34" s="21"/>
      <c r="C34" s="56" t="s">
        <v>95</v>
      </c>
      <c r="D34" s="57" t="s">
        <v>96</v>
      </c>
      <c r="E34" s="23"/>
      <c r="F34" s="24"/>
      <c r="G34" s="24"/>
      <c r="H34" s="24"/>
      <c r="I34" s="25">
        <f>SUM(I35:I36)</f>
        <v>36532</v>
      </c>
      <c r="J34" s="25">
        <f aca="true" t="shared" si="22" ref="J34:Q34">SUM(J35:J36)</f>
        <v>0</v>
      </c>
      <c r="K34" s="25">
        <f>SUM(K35:K36)</f>
        <v>0</v>
      </c>
      <c r="L34" s="25">
        <f t="shared" si="22"/>
        <v>0</v>
      </c>
      <c r="M34" s="25">
        <f t="shared" si="22"/>
        <v>0</v>
      </c>
      <c r="N34" s="25">
        <f t="shared" si="22"/>
        <v>0</v>
      </c>
      <c r="O34" s="25">
        <f t="shared" si="22"/>
        <v>0</v>
      </c>
      <c r="P34" s="25">
        <f t="shared" si="22"/>
        <v>0</v>
      </c>
      <c r="Q34" s="25">
        <f t="shared" si="22"/>
        <v>0</v>
      </c>
      <c r="R34" s="4" t="s">
        <v>521</v>
      </c>
      <c r="S34" s="21"/>
      <c r="T34" s="56" t="s">
        <v>95</v>
      </c>
      <c r="U34" s="57" t="s">
        <v>96</v>
      </c>
      <c r="V34" s="23"/>
      <c r="W34" s="24"/>
      <c r="X34" s="24"/>
      <c r="Y34" s="162"/>
      <c r="Z34" s="163">
        <f aca="true" t="shared" si="23" ref="Z34:AF34">SUM(Z35:Z36)</f>
        <v>1525</v>
      </c>
      <c r="AA34" s="163">
        <f t="shared" si="23"/>
        <v>0</v>
      </c>
      <c r="AB34" s="163">
        <f t="shared" si="23"/>
        <v>0</v>
      </c>
      <c r="AC34" s="163">
        <f>SUM(AC35:AC36)</f>
        <v>0</v>
      </c>
      <c r="AD34" s="163">
        <f>SUM(AD35:AD36)</f>
        <v>0</v>
      </c>
      <c r="AE34" s="163">
        <f>SUM(AE35:AE36)</f>
        <v>0</v>
      </c>
      <c r="AF34" s="163">
        <f t="shared" si="23"/>
        <v>0</v>
      </c>
      <c r="AG34" s="231">
        <f t="shared" si="15"/>
        <v>38057</v>
      </c>
      <c r="AH34" s="4" t="s">
        <v>522</v>
      </c>
      <c r="AI34" s="21"/>
      <c r="AJ34" s="56" t="s">
        <v>95</v>
      </c>
      <c r="AK34" s="57" t="s">
        <v>96</v>
      </c>
      <c r="AL34" s="23"/>
      <c r="AM34" s="24"/>
      <c r="AN34" s="24"/>
      <c r="AO34" s="162"/>
      <c r="AP34" s="25">
        <f aca="true" t="shared" si="24" ref="AP34:AV34">SUM(AP35:AP36)</f>
        <v>0</v>
      </c>
      <c r="AQ34" s="163">
        <f t="shared" si="24"/>
        <v>0</v>
      </c>
      <c r="AR34" s="163">
        <f t="shared" si="24"/>
        <v>0</v>
      </c>
      <c r="AS34" s="163">
        <f t="shared" si="24"/>
        <v>0</v>
      </c>
      <c r="AT34" s="163">
        <f t="shared" si="24"/>
        <v>0</v>
      </c>
      <c r="AU34" s="163">
        <f t="shared" si="24"/>
        <v>0</v>
      </c>
      <c r="AV34" s="163">
        <f t="shared" si="24"/>
        <v>0</v>
      </c>
      <c r="AW34" s="231">
        <f t="shared" si="4"/>
        <v>0</v>
      </c>
      <c r="AX34" s="163">
        <f t="shared" si="5"/>
        <v>38057</v>
      </c>
    </row>
    <row r="35" spans="1:50" s="34" customFormat="1" ht="15" customHeight="1" thickBot="1">
      <c r="A35" s="4" t="s">
        <v>100</v>
      </c>
      <c r="B35" s="27"/>
      <c r="C35" s="28"/>
      <c r="D35" s="29" t="s">
        <v>98</v>
      </c>
      <c r="E35" s="38" t="s">
        <v>99</v>
      </c>
      <c r="F35" s="38"/>
      <c r="G35" s="38"/>
      <c r="H35" s="38"/>
      <c r="I35" s="32">
        <f>'[1]2. melléklet'!L34+'[1]2. melléklet'!AN34+'[1]2. melléklet'!BC34+'[1]2. melléklet'!BD34+'[1]3. melléklet'!J34+'[1]3. melléklet'!Z34</f>
        <v>0</v>
      </c>
      <c r="J35" s="164">
        <f>'[1]2. melléklet'!K34+'[1]2. melléklet'!AO34+'[1]2. melléklet'!AQ34+'[1]2. melléklet'!BF34+'[1]2. melléklet'!BG34+'[1]2. melléklet'!BH34+'[1]3. melléklet'!Y34</f>
        <v>0</v>
      </c>
      <c r="K35" s="164">
        <f>'[1]2. melléklet'!AD34+'[1]2. melléklet'!AR34+'[1]3. melléklet'!P34</f>
        <v>0</v>
      </c>
      <c r="L35" s="164">
        <f>'[1]5. melléklet'!S34+'[1]6. melléklet'!S34+'[1]7. melléklet'!R34</f>
        <v>0</v>
      </c>
      <c r="M35" s="164">
        <f>'[1]9. melléklet'!P34</f>
        <v>0</v>
      </c>
      <c r="N35" s="164">
        <f>'[1]8. melléklet'!M34+'[1]2. melléklet'!BS34+'[1]2. melléklet'!BT34</f>
        <v>0</v>
      </c>
      <c r="O35" s="164">
        <f>'[1]2. melléklet'!AP34+'[1]2. melléklet'!CY34</f>
        <v>0</v>
      </c>
      <c r="P35" s="164"/>
      <c r="Q35" s="164">
        <f>'[1]2. melléklet'!AS34+'[1]2. melléklet'!BE34</f>
        <v>0</v>
      </c>
      <c r="R35" s="4" t="s">
        <v>527</v>
      </c>
      <c r="S35" s="27"/>
      <c r="T35" s="28"/>
      <c r="U35" s="29" t="s">
        <v>98</v>
      </c>
      <c r="V35" s="38" t="s">
        <v>99</v>
      </c>
      <c r="W35" s="38"/>
      <c r="X35" s="38"/>
      <c r="Y35" s="166"/>
      <c r="Z35" s="164">
        <f>'[1]2. melléklet'!AA34+'[1]2. melléklet'!AB34+'[1]2. melléklet'!AC34</f>
        <v>0</v>
      </c>
      <c r="AA35" s="164">
        <f>'[1]2. melléklet'!I34+'[1]2. melléklet'!M34+'[1]2. melléklet'!P34+'[1]2. melléklet'!Y34+'[1]2. melléklet'!Z34+'[1]3. melléklet'!I34+'[1]3. melléklet'!K34+'[1]3. melléklet'!M34+'[1]3. melléklet'!N34+'[1]4. melléklet'!Q34</f>
        <v>0</v>
      </c>
      <c r="AB35" s="164">
        <f>'[1]2. melléklet'!BU34</f>
        <v>0</v>
      </c>
      <c r="AC35" s="164">
        <f>'[1]2. melléklet'!AE34</f>
        <v>0</v>
      </c>
      <c r="AD35" s="164">
        <f>'[1]3. melléklet'!AB34</f>
        <v>0</v>
      </c>
      <c r="AE35" s="164">
        <f>'[1]2. melléklet'!CZ34+'[1]3. melléklet'!AC34+'[1]2. melléklet'!DA34</f>
        <v>0</v>
      </c>
      <c r="AF35" s="164">
        <f>'[1]2. melléklet'!CV34+'[1]3. melléklet'!AA34</f>
        <v>0</v>
      </c>
      <c r="AG35" s="232">
        <f t="shared" si="15"/>
        <v>0</v>
      </c>
      <c r="AH35" s="4" t="s">
        <v>528</v>
      </c>
      <c r="AI35" s="27"/>
      <c r="AJ35" s="28"/>
      <c r="AK35" s="29" t="s">
        <v>98</v>
      </c>
      <c r="AL35" s="38" t="s">
        <v>99</v>
      </c>
      <c r="AM35" s="38"/>
      <c r="AN35" s="38"/>
      <c r="AO35" s="166"/>
      <c r="AP35" s="164">
        <f>'[1]2. melléklet'!CG34+'[1]2. melléklet'!BX34</f>
        <v>0</v>
      </c>
      <c r="AQ35" s="164">
        <f>'[1]2. melléklet'!O34+'[1]2. melléklet'!CK34</f>
        <v>0</v>
      </c>
      <c r="AR35" s="164">
        <f>'[1]2. melléklet'!BI34+'[1]2. melléklet'!BR34+'[1]2. melléklet'!BV34+'[1]2. melléklet'!CH34+'[1]2. melléklet'!CI34+'[1]2. melléklet'!CJ34</f>
        <v>0</v>
      </c>
      <c r="AS35" s="164">
        <f>'[1]2. melléklet'!BW34+'[1]2. melléklet'!CL34+'[1]2. melléklet'!CX34</f>
        <v>0</v>
      </c>
      <c r="AT35" s="164">
        <f>'[1]2. melléklet'!AT34</f>
        <v>0</v>
      </c>
      <c r="AU35" s="164"/>
      <c r="AV35" s="164">
        <f>'[1]2. melléklet'!CM34+'[1]2. melléklet'!CW34</f>
        <v>0</v>
      </c>
      <c r="AW35" s="232">
        <f t="shared" si="4"/>
        <v>0</v>
      </c>
      <c r="AX35" s="164">
        <f t="shared" si="5"/>
        <v>0</v>
      </c>
    </row>
    <row r="36" spans="1:50" s="34" customFormat="1" ht="15" customHeight="1" thickBot="1">
      <c r="A36" s="4" t="s">
        <v>103</v>
      </c>
      <c r="B36" s="27"/>
      <c r="C36" s="29"/>
      <c r="D36" s="29" t="s">
        <v>101</v>
      </c>
      <c r="E36" s="38" t="s">
        <v>102</v>
      </c>
      <c r="F36" s="39"/>
      <c r="G36" s="39"/>
      <c r="H36" s="38"/>
      <c r="I36" s="32">
        <f>'[1]2. melléklet'!L35+'[1]2. melléklet'!AN35+'[1]2. melléklet'!BC35+'[1]2. melléklet'!BD35+'[1]3. melléklet'!J35+'[1]3. melléklet'!Z35</f>
        <v>36532</v>
      </c>
      <c r="J36" s="164">
        <f>'[1]2. melléklet'!K35+'[1]2. melléklet'!AO35+'[1]2. melléklet'!AQ35+'[1]2. melléklet'!BF35+'[1]2. melléklet'!BG35+'[1]2. melléklet'!BH35+'[1]3. melléklet'!Y35</f>
        <v>0</v>
      </c>
      <c r="K36" s="164">
        <f>'[1]2. melléklet'!AD35+'[1]2. melléklet'!AR35+'[1]3. melléklet'!P35</f>
        <v>0</v>
      </c>
      <c r="L36" s="164">
        <f>'[1]5. melléklet'!S35+'[1]6. melléklet'!S35+'[1]7. melléklet'!R35</f>
        <v>0</v>
      </c>
      <c r="M36" s="164">
        <f>'[1]9. melléklet'!P35</f>
        <v>0</v>
      </c>
      <c r="N36" s="164">
        <f>'[1]8. melléklet'!M35+'[1]2. melléklet'!BS35+'[1]2. melléklet'!BT35</f>
        <v>0</v>
      </c>
      <c r="O36" s="164">
        <f>'[1]2. melléklet'!AP35+'[1]2. melléklet'!CY35</f>
        <v>0</v>
      </c>
      <c r="P36" s="164"/>
      <c r="Q36" s="164">
        <f>'[1]2. melléklet'!AS35+'[1]2. melléklet'!BE35</f>
        <v>0</v>
      </c>
      <c r="R36" s="4" t="s">
        <v>533</v>
      </c>
      <c r="S36" s="27"/>
      <c r="T36" s="29"/>
      <c r="U36" s="29" t="s">
        <v>101</v>
      </c>
      <c r="V36" s="38" t="s">
        <v>102</v>
      </c>
      <c r="W36" s="39"/>
      <c r="X36" s="39"/>
      <c r="Y36" s="166"/>
      <c r="Z36" s="164">
        <f>'[1]2. melléklet'!AA35+'[1]2. melléklet'!AB35+'[1]2. melléklet'!AC35</f>
        <v>1525</v>
      </c>
      <c r="AA36" s="164">
        <f>'[1]2. melléklet'!I35+'[1]2. melléklet'!M35+'[1]2. melléklet'!P35+'[1]2. melléklet'!Y35+'[1]2. melléklet'!Z35+'[1]3. melléklet'!I35+'[1]3. melléklet'!K35+'[1]3. melléklet'!M35+'[1]3. melléklet'!N35+'[1]4. melléklet'!Q35</f>
        <v>0</v>
      </c>
      <c r="AB36" s="164">
        <f>'[1]2. melléklet'!BU35</f>
        <v>0</v>
      </c>
      <c r="AC36" s="164">
        <f>'[1]2. melléklet'!AE35</f>
        <v>0</v>
      </c>
      <c r="AD36" s="164">
        <f>'[1]3. melléklet'!AB35</f>
        <v>0</v>
      </c>
      <c r="AE36" s="164">
        <f>'[1]2. melléklet'!CZ35+'[1]3. melléklet'!AC35+'[1]2. melléklet'!DA35</f>
        <v>0</v>
      </c>
      <c r="AF36" s="164">
        <f>'[1]2. melléklet'!CV35+'[1]3. melléklet'!AA35</f>
        <v>0</v>
      </c>
      <c r="AG36" s="232">
        <f t="shared" si="15"/>
        <v>38057</v>
      </c>
      <c r="AH36" s="4" t="s">
        <v>534</v>
      </c>
      <c r="AI36" s="27"/>
      <c r="AJ36" s="29"/>
      <c r="AK36" s="29" t="s">
        <v>101</v>
      </c>
      <c r="AL36" s="38" t="s">
        <v>102</v>
      </c>
      <c r="AM36" s="39"/>
      <c r="AN36" s="39"/>
      <c r="AO36" s="166"/>
      <c r="AP36" s="164">
        <f>'[1]2. melléklet'!CG35+'[1]2. melléklet'!BX35</f>
        <v>0</v>
      </c>
      <c r="AQ36" s="164">
        <f>'[1]2. melléklet'!O35+'[1]2. melléklet'!CK35</f>
        <v>0</v>
      </c>
      <c r="AR36" s="164">
        <f>'[1]2. melléklet'!BI35+'[1]2. melléklet'!BR35+'[1]2. melléklet'!BV35+'[1]2. melléklet'!CH35+'[1]2. melléklet'!CI35+'[1]2. melléklet'!CJ35</f>
        <v>0</v>
      </c>
      <c r="AS36" s="164">
        <f>'[1]2. melléklet'!BW35+'[1]2. melléklet'!CL35+'[1]2. melléklet'!CX35</f>
        <v>0</v>
      </c>
      <c r="AT36" s="164">
        <f>'[1]2. melléklet'!AT35</f>
        <v>0</v>
      </c>
      <c r="AU36" s="164"/>
      <c r="AV36" s="164">
        <f>'[1]2. melléklet'!CM35+'[1]2. melléklet'!CW35</f>
        <v>0</v>
      </c>
      <c r="AW36" s="232">
        <f t="shared" si="4"/>
        <v>0</v>
      </c>
      <c r="AX36" s="164">
        <f t="shared" si="5"/>
        <v>38057</v>
      </c>
    </row>
    <row r="37" spans="1:50" s="20" customFormat="1" ht="15" customHeight="1" thickBot="1">
      <c r="A37" s="4" t="s">
        <v>105</v>
      </c>
      <c r="B37" s="21"/>
      <c r="C37" s="56" t="s">
        <v>104</v>
      </c>
      <c r="D37" s="58" t="s">
        <v>93</v>
      </c>
      <c r="E37" s="40"/>
      <c r="F37" s="41"/>
      <c r="G37" s="41"/>
      <c r="H37" s="41"/>
      <c r="I37" s="42">
        <f>SUM(I38:I39)</f>
        <v>8936</v>
      </c>
      <c r="J37" s="42">
        <f aca="true" t="shared" si="25" ref="J37:Q37">SUM(J38:J39)</f>
        <v>0</v>
      </c>
      <c r="K37" s="42">
        <f>SUM(K38:K39)</f>
        <v>0</v>
      </c>
      <c r="L37" s="42">
        <f t="shared" si="25"/>
        <v>0</v>
      </c>
      <c r="M37" s="42">
        <f t="shared" si="25"/>
        <v>0</v>
      </c>
      <c r="N37" s="42">
        <f t="shared" si="25"/>
        <v>0</v>
      </c>
      <c r="O37" s="42">
        <f t="shared" si="25"/>
        <v>0</v>
      </c>
      <c r="P37" s="42">
        <f t="shared" si="25"/>
        <v>0</v>
      </c>
      <c r="Q37" s="42">
        <f t="shared" si="25"/>
        <v>0</v>
      </c>
      <c r="R37" s="4" t="s">
        <v>539</v>
      </c>
      <c r="S37" s="21"/>
      <c r="T37" s="56" t="s">
        <v>104</v>
      </c>
      <c r="U37" s="58" t="s">
        <v>93</v>
      </c>
      <c r="V37" s="40"/>
      <c r="W37" s="41"/>
      <c r="X37" s="41"/>
      <c r="Y37" s="167"/>
      <c r="Z37" s="168">
        <f aca="true" t="shared" si="26" ref="Z37:AF37">SUM(Z38:Z39)</f>
        <v>0</v>
      </c>
      <c r="AA37" s="168">
        <f t="shared" si="26"/>
        <v>6787</v>
      </c>
      <c r="AB37" s="168">
        <f t="shared" si="26"/>
        <v>0</v>
      </c>
      <c r="AC37" s="168">
        <f>SUM(AC38:AC39)</f>
        <v>0</v>
      </c>
      <c r="AD37" s="168">
        <f>SUM(AD38:AD39)</f>
        <v>0</v>
      </c>
      <c r="AE37" s="168">
        <f>SUM(AE38:AE39)</f>
        <v>0</v>
      </c>
      <c r="AF37" s="168">
        <f t="shared" si="26"/>
        <v>0</v>
      </c>
      <c r="AG37" s="231">
        <f t="shared" si="15"/>
        <v>15723</v>
      </c>
      <c r="AH37" s="4" t="s">
        <v>540</v>
      </c>
      <c r="AI37" s="21"/>
      <c r="AJ37" s="56" t="s">
        <v>104</v>
      </c>
      <c r="AK37" s="58" t="s">
        <v>93</v>
      </c>
      <c r="AL37" s="40"/>
      <c r="AM37" s="41"/>
      <c r="AN37" s="41"/>
      <c r="AO37" s="167"/>
      <c r="AP37" s="42">
        <f aca="true" t="shared" si="27" ref="AP37:AV37">SUM(AP38:AP39)</f>
        <v>0</v>
      </c>
      <c r="AQ37" s="168">
        <f t="shared" si="27"/>
        <v>0</v>
      </c>
      <c r="AR37" s="168">
        <f t="shared" si="27"/>
        <v>0</v>
      </c>
      <c r="AS37" s="168">
        <f t="shared" si="27"/>
        <v>0</v>
      </c>
      <c r="AT37" s="168">
        <f t="shared" si="27"/>
        <v>0</v>
      </c>
      <c r="AU37" s="168">
        <f t="shared" si="27"/>
        <v>0</v>
      </c>
      <c r="AV37" s="168">
        <f t="shared" si="27"/>
        <v>0</v>
      </c>
      <c r="AW37" s="231">
        <f t="shared" si="4"/>
        <v>0</v>
      </c>
      <c r="AX37" s="168">
        <f t="shared" si="5"/>
        <v>15723</v>
      </c>
    </row>
    <row r="38" spans="1:50" s="34" customFormat="1" ht="15" customHeight="1" thickBot="1">
      <c r="A38" s="4" t="s">
        <v>108</v>
      </c>
      <c r="B38" s="27"/>
      <c r="C38" s="28"/>
      <c r="D38" s="29" t="s">
        <v>106</v>
      </c>
      <c r="E38" s="38" t="s">
        <v>107</v>
      </c>
      <c r="F38" s="38"/>
      <c r="G38" s="38"/>
      <c r="H38" s="38"/>
      <c r="I38" s="32">
        <f>'[1]2. melléklet'!L37+'[1]2. melléklet'!AN37+'[1]2. melléklet'!BC37+'[1]2. melléklet'!BD37+'[1]3. melléklet'!J37+'[1]3. melléklet'!Z37</f>
        <v>8936</v>
      </c>
      <c r="J38" s="164">
        <f>'[1]2. melléklet'!K37+'[1]2. melléklet'!AO37+'[1]2. melléklet'!AQ37+'[1]2. melléklet'!BF37+'[1]2. melléklet'!BG37+'[1]2. melléklet'!BH37+'[1]3. melléklet'!Y37</f>
        <v>0</v>
      </c>
      <c r="K38" s="164">
        <f>'[1]2. melléklet'!AD37+'[1]2. melléklet'!AR37+'[1]3. melléklet'!P37</f>
        <v>0</v>
      </c>
      <c r="L38" s="164">
        <f>'[1]5. melléklet'!S37+'[1]6. melléklet'!S37+'[1]7. melléklet'!R37</f>
        <v>0</v>
      </c>
      <c r="M38" s="164">
        <f>'[1]9. melléklet'!P37</f>
        <v>0</v>
      </c>
      <c r="N38" s="164">
        <f>'[1]8. melléklet'!M37+'[1]2. melléklet'!BS37+'[1]2. melléklet'!BT37</f>
        <v>0</v>
      </c>
      <c r="O38" s="164">
        <f>'[1]2. melléklet'!AP37+'[1]2. melléklet'!CY37</f>
        <v>0</v>
      </c>
      <c r="P38" s="164"/>
      <c r="Q38" s="164">
        <f>'[1]2. melléklet'!AS37+'[1]2. melléklet'!BE37</f>
        <v>0</v>
      </c>
      <c r="R38" s="4" t="s">
        <v>545</v>
      </c>
      <c r="S38" s="27"/>
      <c r="T38" s="28"/>
      <c r="U38" s="29" t="s">
        <v>106</v>
      </c>
      <c r="V38" s="38" t="s">
        <v>107</v>
      </c>
      <c r="W38" s="38"/>
      <c r="X38" s="38"/>
      <c r="Y38" s="166"/>
      <c r="Z38" s="164">
        <f>'[1]2. melléklet'!AA37+'[1]2. melléklet'!AB37+'[1]2. melléklet'!AC37</f>
        <v>0</v>
      </c>
      <c r="AA38" s="164">
        <f>'[1]2. melléklet'!I37+'[1]2. melléklet'!M37+'[1]2. melléklet'!P37+'[1]2. melléklet'!Y37+'[1]2. melléklet'!Z37+'[1]3. melléklet'!I37+'[1]3. melléklet'!K37+'[1]3. melléklet'!M37+'[1]3. melléklet'!N37+'[1]4. melléklet'!Q37</f>
        <v>0</v>
      </c>
      <c r="AB38" s="164">
        <f>'[1]2. melléklet'!BU37</f>
        <v>0</v>
      </c>
      <c r="AC38" s="164">
        <f>'[1]2. melléklet'!AE37</f>
        <v>0</v>
      </c>
      <c r="AD38" s="164">
        <f>'[1]3. melléklet'!AB37</f>
        <v>0</v>
      </c>
      <c r="AE38" s="164">
        <f>'[1]2. melléklet'!CZ37+'[1]3. melléklet'!AC37+'[1]2. melléklet'!DA37</f>
        <v>0</v>
      </c>
      <c r="AF38" s="164">
        <f>'[1]2. melléklet'!CV37+'[1]3. melléklet'!AA37</f>
        <v>0</v>
      </c>
      <c r="AG38" s="232">
        <f t="shared" si="15"/>
        <v>8936</v>
      </c>
      <c r="AH38" s="4" t="s">
        <v>546</v>
      </c>
      <c r="AI38" s="27"/>
      <c r="AJ38" s="28"/>
      <c r="AK38" s="29" t="s">
        <v>106</v>
      </c>
      <c r="AL38" s="38" t="s">
        <v>107</v>
      </c>
      <c r="AM38" s="38"/>
      <c r="AN38" s="38"/>
      <c r="AO38" s="166"/>
      <c r="AP38" s="164">
        <f>'[1]2. melléklet'!CG37+'[1]2. melléklet'!BX37</f>
        <v>0</v>
      </c>
      <c r="AQ38" s="164">
        <f>'[1]2. melléklet'!O37+'[1]2. melléklet'!CK37</f>
        <v>0</v>
      </c>
      <c r="AR38" s="164">
        <f>'[1]2. melléklet'!BI37+'[1]2. melléklet'!BR37+'[1]2. melléklet'!BV37+'[1]2. melléklet'!CH37+'[1]2. melléklet'!CI37+'[1]2. melléklet'!CJ37</f>
        <v>0</v>
      </c>
      <c r="AS38" s="164">
        <f>'[1]2. melléklet'!BW37+'[1]2. melléklet'!CL37+'[1]2. melléklet'!CX37</f>
        <v>0</v>
      </c>
      <c r="AT38" s="164">
        <f>'[1]2. melléklet'!AT37</f>
        <v>0</v>
      </c>
      <c r="AU38" s="164"/>
      <c r="AV38" s="164">
        <f>'[1]2. melléklet'!CM37+'[1]2. melléklet'!CW37</f>
        <v>0</v>
      </c>
      <c r="AW38" s="232">
        <f t="shared" si="4"/>
        <v>0</v>
      </c>
      <c r="AX38" s="164">
        <f t="shared" si="5"/>
        <v>8936</v>
      </c>
    </row>
    <row r="39" spans="1:50" s="34" customFormat="1" ht="15" customHeight="1" thickBot="1">
      <c r="A39" s="4" t="s">
        <v>111</v>
      </c>
      <c r="B39" s="27"/>
      <c r="C39" s="28"/>
      <c r="D39" s="29" t="s">
        <v>109</v>
      </c>
      <c r="E39" s="38" t="s">
        <v>110</v>
      </c>
      <c r="F39" s="50"/>
      <c r="G39" s="50"/>
      <c r="H39" s="50"/>
      <c r="I39" s="32">
        <f>'[1]2. melléklet'!L38+'[1]2. melléklet'!AN38+'[1]2. melléklet'!BC38+'[1]2. melléklet'!BD38+'[1]3. melléklet'!J38+'[1]3. melléklet'!Z38</f>
        <v>0</v>
      </c>
      <c r="J39" s="164">
        <f>'[1]2. melléklet'!K38+'[1]2. melléklet'!AO38+'[1]2. melléklet'!AQ38+'[1]2. melléklet'!BF38+'[1]2. melléklet'!BG38+'[1]2. melléklet'!BH38+'[1]3. melléklet'!Y38</f>
        <v>0</v>
      </c>
      <c r="K39" s="164">
        <f>'[1]2. melléklet'!AD38+'[1]2. melléklet'!AR38+'[1]3. melléklet'!P38</f>
        <v>0</v>
      </c>
      <c r="L39" s="164">
        <f>'[1]5. melléklet'!S38+'[1]6. melléklet'!S38+'[1]7. melléklet'!R38</f>
        <v>0</v>
      </c>
      <c r="M39" s="164">
        <f>'[1]9. melléklet'!P38</f>
        <v>0</v>
      </c>
      <c r="N39" s="164">
        <f>'[1]8. melléklet'!M38+'[1]2. melléklet'!BS38+'[1]2. melléklet'!BT38</f>
        <v>0</v>
      </c>
      <c r="O39" s="164">
        <f>'[1]2. melléklet'!AP38+'[1]2. melléklet'!CY38</f>
        <v>0</v>
      </c>
      <c r="P39" s="164"/>
      <c r="Q39" s="164">
        <f>'[1]2. melléklet'!AS38+'[1]2. melléklet'!BE38</f>
        <v>0</v>
      </c>
      <c r="R39" s="4" t="s">
        <v>551</v>
      </c>
      <c r="S39" s="27"/>
      <c r="T39" s="28"/>
      <c r="U39" s="29" t="s">
        <v>109</v>
      </c>
      <c r="V39" s="38" t="s">
        <v>110</v>
      </c>
      <c r="W39" s="50"/>
      <c r="X39" s="50"/>
      <c r="Y39" s="170"/>
      <c r="Z39" s="164">
        <f>'[1]2. melléklet'!AA38+'[1]2. melléklet'!AB38+'[1]2. melléklet'!AC38</f>
        <v>0</v>
      </c>
      <c r="AA39" s="164">
        <f>'[1]2. melléklet'!I38+'[1]2. melléklet'!M38+'[1]2. melléklet'!P38+'[1]2. melléklet'!Y38+'[1]2. melléklet'!Z38+'[1]3. melléklet'!I38+'[1]3. melléklet'!K38+'[1]3. melléklet'!M38+'[1]3. melléklet'!N38+'[1]4. melléklet'!Q38</f>
        <v>6787</v>
      </c>
      <c r="AB39" s="164">
        <f>'[1]2. melléklet'!BU38</f>
        <v>0</v>
      </c>
      <c r="AC39" s="164">
        <f>'[1]2. melléklet'!AE38</f>
        <v>0</v>
      </c>
      <c r="AD39" s="164">
        <f>'[1]3. melléklet'!AB38</f>
        <v>0</v>
      </c>
      <c r="AE39" s="164">
        <f>'[1]2. melléklet'!CZ38+'[1]3. melléklet'!AC38+'[1]2. melléklet'!DA38</f>
        <v>0</v>
      </c>
      <c r="AF39" s="164">
        <f>'[1]2. melléklet'!CV38+'[1]3. melléklet'!AA38</f>
        <v>0</v>
      </c>
      <c r="AG39" s="232">
        <f t="shared" si="15"/>
        <v>6787</v>
      </c>
      <c r="AH39" s="4" t="s">
        <v>552</v>
      </c>
      <c r="AI39" s="27"/>
      <c r="AJ39" s="28"/>
      <c r="AK39" s="29" t="s">
        <v>109</v>
      </c>
      <c r="AL39" s="38" t="s">
        <v>110</v>
      </c>
      <c r="AM39" s="50"/>
      <c r="AN39" s="50"/>
      <c r="AO39" s="170"/>
      <c r="AP39" s="164">
        <f>'[1]2. melléklet'!CG38+'[1]2. melléklet'!BX38</f>
        <v>0</v>
      </c>
      <c r="AQ39" s="164">
        <f>'[1]2. melléklet'!O38+'[1]2. melléklet'!CK38</f>
        <v>0</v>
      </c>
      <c r="AR39" s="164">
        <f>'[1]2. melléklet'!BI38+'[1]2. melléklet'!BR38+'[1]2. melléklet'!BV38+'[1]2. melléklet'!CH38+'[1]2. melléklet'!CI38+'[1]2. melléklet'!CJ38</f>
        <v>0</v>
      </c>
      <c r="AS39" s="164">
        <f>'[1]2. melléklet'!BW38+'[1]2. melléklet'!CL38+'[1]2. melléklet'!CX38</f>
        <v>0</v>
      </c>
      <c r="AT39" s="164">
        <f>'[1]2. melléklet'!AT38</f>
        <v>0</v>
      </c>
      <c r="AU39" s="164"/>
      <c r="AV39" s="164">
        <f>'[1]2. melléklet'!CM38+'[1]2. melléklet'!CW38</f>
        <v>0</v>
      </c>
      <c r="AW39" s="232">
        <f t="shared" si="4"/>
        <v>0</v>
      </c>
      <c r="AX39" s="164">
        <f t="shared" si="5"/>
        <v>6787</v>
      </c>
    </row>
    <row r="40" spans="1:50" s="20" customFormat="1" ht="15" customHeight="1" thickBot="1">
      <c r="A40" s="4" t="s">
        <v>114</v>
      </c>
      <c r="B40" s="21"/>
      <c r="C40" s="56" t="s">
        <v>112</v>
      </c>
      <c r="D40" s="23" t="s">
        <v>113</v>
      </c>
      <c r="E40" s="59"/>
      <c r="F40" s="24"/>
      <c r="G40" s="24"/>
      <c r="H40" s="24"/>
      <c r="I40" s="25">
        <f>SUM(I42)</f>
        <v>0</v>
      </c>
      <c r="J40" s="25">
        <f>SUM(J42)</f>
        <v>0</v>
      </c>
      <c r="K40" s="25">
        <f aca="true" t="shared" si="28" ref="K40:Q40">SUM(K42)</f>
        <v>0</v>
      </c>
      <c r="L40" s="25">
        <f t="shared" si="28"/>
        <v>0</v>
      </c>
      <c r="M40" s="25">
        <f t="shared" si="28"/>
        <v>0</v>
      </c>
      <c r="N40" s="25">
        <f t="shared" si="28"/>
        <v>0</v>
      </c>
      <c r="O40" s="25">
        <f t="shared" si="28"/>
        <v>0</v>
      </c>
      <c r="P40" s="25">
        <f t="shared" si="28"/>
        <v>0</v>
      </c>
      <c r="Q40" s="25">
        <f t="shared" si="28"/>
        <v>8661</v>
      </c>
      <c r="R40" s="4" t="s">
        <v>557</v>
      </c>
      <c r="S40" s="21"/>
      <c r="T40" s="56" t="s">
        <v>112</v>
      </c>
      <c r="U40" s="23" t="s">
        <v>113</v>
      </c>
      <c r="V40" s="59"/>
      <c r="W40" s="24"/>
      <c r="X40" s="24"/>
      <c r="Y40" s="162"/>
      <c r="Z40" s="163">
        <f aca="true" t="shared" si="29" ref="Z40:AF40">SUM(Z42)</f>
        <v>0</v>
      </c>
      <c r="AA40" s="163">
        <f>SUM(AA41:AA42)</f>
        <v>23100</v>
      </c>
      <c r="AB40" s="163">
        <f t="shared" si="29"/>
        <v>0</v>
      </c>
      <c r="AC40" s="163">
        <f t="shared" si="29"/>
        <v>0</v>
      </c>
      <c r="AD40" s="163">
        <f t="shared" si="29"/>
        <v>0</v>
      </c>
      <c r="AE40" s="163">
        <f t="shared" si="29"/>
        <v>0</v>
      </c>
      <c r="AF40" s="163">
        <f t="shared" si="29"/>
        <v>0</v>
      </c>
      <c r="AG40" s="231">
        <f t="shared" si="15"/>
        <v>31761</v>
      </c>
      <c r="AH40" s="4" t="s">
        <v>558</v>
      </c>
      <c r="AI40" s="21"/>
      <c r="AJ40" s="56" t="s">
        <v>112</v>
      </c>
      <c r="AK40" s="23" t="s">
        <v>113</v>
      </c>
      <c r="AL40" s="59"/>
      <c r="AM40" s="24"/>
      <c r="AN40" s="24"/>
      <c r="AO40" s="162"/>
      <c r="AP40" s="25">
        <f aca="true" t="shared" si="30" ref="AP40:AV40">SUM(AP42)</f>
        <v>0</v>
      </c>
      <c r="AQ40" s="163">
        <f t="shared" si="30"/>
        <v>0</v>
      </c>
      <c r="AR40" s="163">
        <f t="shared" si="30"/>
        <v>0</v>
      </c>
      <c r="AS40" s="163">
        <f t="shared" si="30"/>
        <v>0</v>
      </c>
      <c r="AT40" s="163">
        <f>SUM(AT41:AT42)</f>
        <v>3638</v>
      </c>
      <c r="AU40" s="163">
        <f t="shared" si="30"/>
        <v>0</v>
      </c>
      <c r="AV40" s="163">
        <f t="shared" si="30"/>
        <v>0</v>
      </c>
      <c r="AW40" s="231">
        <f t="shared" si="4"/>
        <v>3638</v>
      </c>
      <c r="AX40" s="163">
        <f t="shared" si="5"/>
        <v>35399</v>
      </c>
    </row>
    <row r="41" spans="1:50" s="20" customFormat="1" ht="15" customHeight="1" thickBot="1">
      <c r="A41" s="4"/>
      <c r="B41" s="21"/>
      <c r="C41" s="56"/>
      <c r="D41" s="29" t="s">
        <v>115</v>
      </c>
      <c r="E41" s="38" t="s">
        <v>116</v>
      </c>
      <c r="F41" s="24"/>
      <c r="G41" s="24"/>
      <c r="H41" s="24"/>
      <c r="I41" s="42"/>
      <c r="J41" s="168"/>
      <c r="K41" s="168"/>
      <c r="L41" s="168"/>
      <c r="M41" s="168"/>
      <c r="N41" s="168"/>
      <c r="O41" s="168"/>
      <c r="P41" s="163"/>
      <c r="Q41" s="168"/>
      <c r="R41" s="4"/>
      <c r="S41" s="21"/>
      <c r="T41" s="56"/>
      <c r="U41" s="29" t="s">
        <v>115</v>
      </c>
      <c r="V41" s="38" t="s">
        <v>116</v>
      </c>
      <c r="W41" s="24"/>
      <c r="X41" s="24"/>
      <c r="Y41" s="162"/>
      <c r="Z41" s="168"/>
      <c r="AA41" s="164">
        <f>'[1]2. melléklet'!L40</f>
        <v>23100</v>
      </c>
      <c r="AB41" s="168"/>
      <c r="AC41" s="163"/>
      <c r="AD41" s="163"/>
      <c r="AE41" s="163"/>
      <c r="AF41" s="163"/>
      <c r="AG41" s="232">
        <f t="shared" si="15"/>
        <v>23100</v>
      </c>
      <c r="AH41" s="4"/>
      <c r="AI41" s="21"/>
      <c r="AJ41" s="56"/>
      <c r="AK41" s="29" t="s">
        <v>115</v>
      </c>
      <c r="AL41" s="38" t="s">
        <v>116</v>
      </c>
      <c r="AM41" s="24"/>
      <c r="AN41" s="24"/>
      <c r="AO41" s="162"/>
      <c r="AP41" s="163"/>
      <c r="AQ41" s="168"/>
      <c r="AR41" s="163"/>
      <c r="AS41" s="163"/>
      <c r="AT41" s="173">
        <f>'[1]2. melléklet'!AT40</f>
        <v>3638</v>
      </c>
      <c r="AU41" s="163"/>
      <c r="AV41" s="163"/>
      <c r="AW41" s="232">
        <f t="shared" si="4"/>
        <v>3638</v>
      </c>
      <c r="AX41" s="173">
        <f t="shared" si="5"/>
        <v>26738</v>
      </c>
    </row>
    <row r="42" spans="1:50" s="34" customFormat="1" ht="15" customHeight="1" thickBot="1">
      <c r="A42" s="4" t="s">
        <v>117</v>
      </c>
      <c r="B42" s="27"/>
      <c r="C42" s="28"/>
      <c r="D42" s="29" t="s">
        <v>118</v>
      </c>
      <c r="E42" s="50" t="s">
        <v>119</v>
      </c>
      <c r="F42" s="50"/>
      <c r="G42" s="50"/>
      <c r="H42" s="50"/>
      <c r="I42" s="32">
        <f>'[1]2. melléklet'!L41+'[1]2. melléklet'!AN41+'[1]2. melléklet'!BC41+'[1]2. melléklet'!BD41+'[1]3. melléklet'!J41+'[1]3. melléklet'!Z41</f>
        <v>0</v>
      </c>
      <c r="J42" s="164">
        <f>'[1]2. melléklet'!K41+'[1]2. melléklet'!AO41+'[1]2. melléklet'!AQ41+'[1]2. melléklet'!BF41+'[1]2. melléklet'!BG41+'[1]2. melléklet'!BH41+'[1]3. melléklet'!Y41</f>
        <v>0</v>
      </c>
      <c r="K42" s="164">
        <f>'[1]2. melléklet'!AD41+'[1]2. melléklet'!AR41+'[1]3. melléklet'!P41</f>
        <v>0</v>
      </c>
      <c r="L42" s="164">
        <f>'[1]5. melléklet'!S41+'[1]6. melléklet'!S41+'[1]7. melléklet'!R41</f>
        <v>0</v>
      </c>
      <c r="M42" s="164">
        <f>'[1]9. melléklet'!P41</f>
        <v>0</v>
      </c>
      <c r="N42" s="164">
        <f>'[1]8. melléklet'!M41+'[1]2. melléklet'!BS41+'[1]2. melléklet'!BT41</f>
        <v>0</v>
      </c>
      <c r="O42" s="164">
        <f>'[1]2. melléklet'!AP41+'[1]2. melléklet'!CY41</f>
        <v>0</v>
      </c>
      <c r="P42" s="173"/>
      <c r="Q42" s="164">
        <f>'[1]2. melléklet'!AS41+'[1]2. melléklet'!BE41</f>
        <v>8661</v>
      </c>
      <c r="R42" s="4" t="s">
        <v>563</v>
      </c>
      <c r="S42" s="27"/>
      <c r="T42" s="28"/>
      <c r="U42" s="29" t="s">
        <v>118</v>
      </c>
      <c r="V42" s="50" t="s">
        <v>119</v>
      </c>
      <c r="W42" s="50"/>
      <c r="X42" s="50"/>
      <c r="Y42" s="170"/>
      <c r="Z42" s="164">
        <f>'[1]2. melléklet'!AA41+'[1]2. melléklet'!AB41+'[1]2. melléklet'!AC41</f>
        <v>0</v>
      </c>
      <c r="AA42" s="164">
        <f>'[1]2. melléklet'!I41+'[1]2. melléklet'!M41+'[1]2. melléklet'!P41+'[1]2. melléklet'!Y41+'[1]2. melléklet'!Z41+'[1]3. melléklet'!I41+'[1]3. melléklet'!K41+'[1]3. melléklet'!M41+'[1]3. melléklet'!N41+'[1]4. melléklet'!Q41</f>
        <v>0</v>
      </c>
      <c r="AB42" s="164">
        <f>'[1]2. melléklet'!BU41</f>
        <v>0</v>
      </c>
      <c r="AC42" s="173">
        <f>'[1]2. melléklet'!AE41</f>
        <v>0</v>
      </c>
      <c r="AD42" s="173">
        <f>'[1]3. melléklet'!AB41</f>
        <v>0</v>
      </c>
      <c r="AE42" s="173">
        <f>'[1]2. melléklet'!CZ41+'[1]3. melléklet'!AC41+'[1]2. melléklet'!DA41</f>
        <v>0</v>
      </c>
      <c r="AF42" s="173">
        <f>'[1]2. melléklet'!CV41+'[1]3. melléklet'!AA41</f>
        <v>0</v>
      </c>
      <c r="AG42" s="232">
        <f t="shared" si="15"/>
        <v>8661</v>
      </c>
      <c r="AH42" s="4" t="s">
        <v>564</v>
      </c>
      <c r="AI42" s="27"/>
      <c r="AJ42" s="28"/>
      <c r="AK42" s="29" t="s">
        <v>118</v>
      </c>
      <c r="AL42" s="50" t="s">
        <v>119</v>
      </c>
      <c r="AM42" s="50"/>
      <c r="AN42" s="50"/>
      <c r="AO42" s="170"/>
      <c r="AP42" s="173">
        <f>'[1]2. melléklet'!CG41+'[1]2. melléklet'!BX41</f>
        <v>0</v>
      </c>
      <c r="AQ42" s="164">
        <f>'[1]2. melléklet'!O41+'[1]2. melléklet'!CK41</f>
        <v>0</v>
      </c>
      <c r="AR42" s="173">
        <f>'[1]2. melléklet'!BI41+'[1]2. melléklet'!BR41+'[1]2. melléklet'!BV41+'[1]2. melléklet'!CH41+'[1]2. melléklet'!CI41+'[1]2. melléklet'!CJ41</f>
        <v>0</v>
      </c>
      <c r="AS42" s="173">
        <f>'[1]2. melléklet'!BW41+'[1]2. melléklet'!CL41+'[1]2. melléklet'!CX41</f>
        <v>0</v>
      </c>
      <c r="AT42" s="173">
        <f>'[1]2. melléklet'!AT41</f>
        <v>0</v>
      </c>
      <c r="AU42" s="173"/>
      <c r="AV42" s="173">
        <f>'[1]2. melléklet'!CM41+'[1]2. melléklet'!CW41</f>
        <v>0</v>
      </c>
      <c r="AW42" s="232">
        <f t="shared" si="4"/>
        <v>0</v>
      </c>
      <c r="AX42" s="173">
        <f t="shared" si="5"/>
        <v>8661</v>
      </c>
    </row>
    <row r="43" spans="1:50" s="20" customFormat="1" ht="30" customHeight="1" thickBot="1">
      <c r="A43" s="4" t="s">
        <v>120</v>
      </c>
      <c r="B43" s="62" t="s">
        <v>121</v>
      </c>
      <c r="C43" s="63"/>
      <c r="D43" s="63"/>
      <c r="E43" s="63"/>
      <c r="F43" s="63"/>
      <c r="G43" s="63"/>
      <c r="H43" s="63"/>
      <c r="I43" s="64">
        <f>SUM(I8,I33)</f>
        <v>45668</v>
      </c>
      <c r="J43" s="64">
        <f aca="true" t="shared" si="31" ref="J43:Q43">SUM(J8,J33)</f>
        <v>5100</v>
      </c>
      <c r="K43" s="64">
        <f>SUM(K8,K33)</f>
        <v>30</v>
      </c>
      <c r="L43" s="64">
        <f t="shared" si="31"/>
        <v>49252</v>
      </c>
      <c r="M43" s="64">
        <f t="shared" si="31"/>
        <v>11147</v>
      </c>
      <c r="N43" s="64">
        <f t="shared" si="31"/>
        <v>43467</v>
      </c>
      <c r="O43" s="64">
        <f t="shared" si="31"/>
        <v>92538</v>
      </c>
      <c r="P43" s="64">
        <f t="shared" si="31"/>
        <v>0</v>
      </c>
      <c r="Q43" s="64">
        <f t="shared" si="31"/>
        <v>18000</v>
      </c>
      <c r="R43" s="4" t="s">
        <v>569</v>
      </c>
      <c r="S43" s="62" t="s">
        <v>121</v>
      </c>
      <c r="T43" s="63"/>
      <c r="U43" s="63"/>
      <c r="V43" s="63"/>
      <c r="W43" s="63"/>
      <c r="X43" s="63"/>
      <c r="Y43" s="174"/>
      <c r="Z43" s="175">
        <f aca="true" t="shared" si="32" ref="Z43:AF43">SUM(Z8,Z33)</f>
        <v>28318</v>
      </c>
      <c r="AA43" s="175">
        <f t="shared" si="32"/>
        <v>3387681</v>
      </c>
      <c r="AB43" s="175">
        <f t="shared" si="32"/>
        <v>240</v>
      </c>
      <c r="AC43" s="175">
        <f>SUM(AC8,AC33)</f>
        <v>0</v>
      </c>
      <c r="AD43" s="175">
        <f>SUM(AD8,AD33)</f>
        <v>0</v>
      </c>
      <c r="AE43" s="175">
        <f>SUM(AE8,AE33)</f>
        <v>200</v>
      </c>
      <c r="AF43" s="175">
        <f t="shared" si="32"/>
        <v>0</v>
      </c>
      <c r="AG43" s="231">
        <f t="shared" si="15"/>
        <v>3681641</v>
      </c>
      <c r="AH43" s="4" t="s">
        <v>570</v>
      </c>
      <c r="AI43" s="62" t="s">
        <v>121</v>
      </c>
      <c r="AJ43" s="63"/>
      <c r="AK43" s="63"/>
      <c r="AL43" s="63"/>
      <c r="AM43" s="63"/>
      <c r="AN43" s="63"/>
      <c r="AO43" s="174"/>
      <c r="AP43" s="64">
        <f aca="true" t="shared" si="33" ref="AP43:AV43">SUM(AP8,AP33)</f>
        <v>396</v>
      </c>
      <c r="AQ43" s="175">
        <f t="shared" si="33"/>
        <v>19650</v>
      </c>
      <c r="AR43" s="175">
        <f t="shared" si="33"/>
        <v>0</v>
      </c>
      <c r="AS43" s="175">
        <f t="shared" si="33"/>
        <v>0</v>
      </c>
      <c r="AT43" s="175">
        <f t="shared" si="33"/>
        <v>3638</v>
      </c>
      <c r="AU43" s="175">
        <f t="shared" si="33"/>
        <v>0</v>
      </c>
      <c r="AV43" s="175">
        <f t="shared" si="33"/>
        <v>0</v>
      </c>
      <c r="AW43" s="231">
        <f t="shared" si="4"/>
        <v>23684</v>
      </c>
      <c r="AX43" s="175">
        <f t="shared" si="5"/>
        <v>3705325</v>
      </c>
    </row>
    <row r="44" spans="1:50" s="67" customFormat="1" ht="15" customHeight="1" thickBot="1">
      <c r="A44" s="4" t="s">
        <v>122</v>
      </c>
      <c r="B44" s="15" t="s">
        <v>123</v>
      </c>
      <c r="C44" s="66" t="s">
        <v>124</v>
      </c>
      <c r="D44" s="66"/>
      <c r="E44" s="66"/>
      <c r="F44" s="66"/>
      <c r="G44" s="66"/>
      <c r="H44" s="66"/>
      <c r="I44" s="18">
        <f>SUM(I45,I47,I50)</f>
        <v>1150815</v>
      </c>
      <c r="J44" s="18">
        <f aca="true" t="shared" si="34" ref="J44:Q44">SUM(J45,J47,J50)</f>
        <v>0</v>
      </c>
      <c r="K44" s="18">
        <f>SUM(K45,K47,K50)</f>
        <v>0</v>
      </c>
      <c r="L44" s="18">
        <f t="shared" si="34"/>
        <v>27064</v>
      </c>
      <c r="M44" s="18">
        <f t="shared" si="34"/>
        <v>16528</v>
      </c>
      <c r="N44" s="18">
        <f t="shared" si="34"/>
        <v>6016</v>
      </c>
      <c r="O44" s="18">
        <f t="shared" si="34"/>
        <v>0</v>
      </c>
      <c r="P44" s="18">
        <f t="shared" si="34"/>
        <v>0</v>
      </c>
      <c r="Q44" s="18">
        <f t="shared" si="34"/>
        <v>0</v>
      </c>
      <c r="R44" s="4" t="s">
        <v>576</v>
      </c>
      <c r="S44" s="15" t="s">
        <v>123</v>
      </c>
      <c r="T44" s="66" t="s">
        <v>124</v>
      </c>
      <c r="U44" s="66"/>
      <c r="V44" s="66"/>
      <c r="W44" s="66"/>
      <c r="X44" s="66"/>
      <c r="Y44" s="176"/>
      <c r="Z44" s="161">
        <f aca="true" t="shared" si="35" ref="Z44:AF44">SUM(Z45,Z47,Z50)</f>
        <v>0</v>
      </c>
      <c r="AA44" s="161">
        <f t="shared" si="35"/>
        <v>264946</v>
      </c>
      <c r="AB44" s="161">
        <f t="shared" si="35"/>
        <v>0</v>
      </c>
      <c r="AC44" s="161">
        <f>SUM(AC45,AC47,AC50)</f>
        <v>0</v>
      </c>
      <c r="AD44" s="161">
        <f>SUM(AD45,AD47,AD50)</f>
        <v>0</v>
      </c>
      <c r="AE44" s="161">
        <f>SUM(AE45,AE47,AE50)</f>
        <v>0</v>
      </c>
      <c r="AF44" s="161">
        <f t="shared" si="35"/>
        <v>0</v>
      </c>
      <c r="AG44" s="231">
        <f t="shared" si="15"/>
        <v>1465369</v>
      </c>
      <c r="AH44" s="4" t="s">
        <v>577</v>
      </c>
      <c r="AI44" s="15" t="s">
        <v>123</v>
      </c>
      <c r="AJ44" s="66" t="s">
        <v>124</v>
      </c>
      <c r="AK44" s="66"/>
      <c r="AL44" s="66"/>
      <c r="AM44" s="66"/>
      <c r="AN44" s="66"/>
      <c r="AO44" s="176"/>
      <c r="AP44" s="18">
        <f aca="true" t="shared" si="36" ref="AP44:AV44">SUM(AP45,AP47,AP50)</f>
        <v>0</v>
      </c>
      <c r="AQ44" s="161">
        <f t="shared" si="36"/>
        <v>0</v>
      </c>
      <c r="AR44" s="161">
        <f t="shared" si="36"/>
        <v>0</v>
      </c>
      <c r="AS44" s="161">
        <f t="shared" si="36"/>
        <v>0</v>
      </c>
      <c r="AT44" s="161">
        <f t="shared" si="36"/>
        <v>0</v>
      </c>
      <c r="AU44" s="161">
        <f t="shared" si="36"/>
        <v>0</v>
      </c>
      <c r="AV44" s="161">
        <f t="shared" si="36"/>
        <v>0</v>
      </c>
      <c r="AW44" s="231">
        <f t="shared" si="4"/>
        <v>0</v>
      </c>
      <c r="AX44" s="161">
        <f t="shared" si="5"/>
        <v>1465369</v>
      </c>
    </row>
    <row r="45" spans="1:50" s="67" customFormat="1" ht="15" customHeight="1" thickBot="1">
      <c r="A45" s="4" t="s">
        <v>125</v>
      </c>
      <c r="B45" s="68"/>
      <c r="C45" s="22" t="s">
        <v>126</v>
      </c>
      <c r="D45" s="40" t="s">
        <v>127</v>
      </c>
      <c r="E45" s="40"/>
      <c r="F45" s="40"/>
      <c r="G45" s="40"/>
      <c r="H45" s="40"/>
      <c r="I45" s="42">
        <f>SUM(I46)</f>
        <v>0</v>
      </c>
      <c r="J45" s="42">
        <f aca="true" t="shared" si="37" ref="J45:Q45">SUM(J46)</f>
        <v>0</v>
      </c>
      <c r="K45" s="42">
        <f t="shared" si="37"/>
        <v>0</v>
      </c>
      <c r="L45" s="42">
        <f t="shared" si="37"/>
        <v>0</v>
      </c>
      <c r="M45" s="42">
        <f t="shared" si="37"/>
        <v>0</v>
      </c>
      <c r="N45" s="42">
        <f t="shared" si="37"/>
        <v>0</v>
      </c>
      <c r="O45" s="42">
        <f t="shared" si="37"/>
        <v>0</v>
      </c>
      <c r="P45" s="42">
        <f t="shared" si="37"/>
        <v>0</v>
      </c>
      <c r="Q45" s="42">
        <f t="shared" si="37"/>
        <v>0</v>
      </c>
      <c r="R45" s="4" t="s">
        <v>582</v>
      </c>
      <c r="S45" s="68"/>
      <c r="T45" s="22" t="s">
        <v>126</v>
      </c>
      <c r="U45" s="40" t="s">
        <v>127</v>
      </c>
      <c r="V45" s="40"/>
      <c r="W45" s="40"/>
      <c r="X45" s="40"/>
      <c r="Y45" s="177"/>
      <c r="Z45" s="168">
        <f aca="true" t="shared" si="38" ref="Z45:AF45">SUM(Z46)</f>
        <v>0</v>
      </c>
      <c r="AA45" s="168">
        <f t="shared" si="38"/>
        <v>0</v>
      </c>
      <c r="AB45" s="168">
        <f t="shared" si="38"/>
        <v>0</v>
      </c>
      <c r="AC45" s="168">
        <f t="shared" si="38"/>
        <v>0</v>
      </c>
      <c r="AD45" s="168">
        <f t="shared" si="38"/>
        <v>0</v>
      </c>
      <c r="AE45" s="168">
        <f t="shared" si="38"/>
        <v>0</v>
      </c>
      <c r="AF45" s="168">
        <f t="shared" si="38"/>
        <v>0</v>
      </c>
      <c r="AG45" s="231">
        <f t="shared" si="15"/>
        <v>0</v>
      </c>
      <c r="AH45" s="4" t="s">
        <v>583</v>
      </c>
      <c r="AI45" s="68"/>
      <c r="AJ45" s="22" t="s">
        <v>126</v>
      </c>
      <c r="AK45" s="40" t="s">
        <v>127</v>
      </c>
      <c r="AL45" s="40"/>
      <c r="AM45" s="40"/>
      <c r="AN45" s="40"/>
      <c r="AO45" s="177"/>
      <c r="AP45" s="42">
        <f aca="true" t="shared" si="39" ref="AP45:AV45">SUM(AP46)</f>
        <v>0</v>
      </c>
      <c r="AQ45" s="168">
        <f t="shared" si="39"/>
        <v>0</v>
      </c>
      <c r="AR45" s="168">
        <f t="shared" si="39"/>
        <v>0</v>
      </c>
      <c r="AS45" s="168">
        <f t="shared" si="39"/>
        <v>0</v>
      </c>
      <c r="AT45" s="168">
        <f t="shared" si="39"/>
        <v>0</v>
      </c>
      <c r="AU45" s="168">
        <f t="shared" si="39"/>
        <v>0</v>
      </c>
      <c r="AV45" s="168">
        <f t="shared" si="39"/>
        <v>0</v>
      </c>
      <c r="AW45" s="231">
        <f t="shared" si="4"/>
        <v>0</v>
      </c>
      <c r="AX45" s="168">
        <f t="shared" si="5"/>
        <v>0</v>
      </c>
    </row>
    <row r="46" spans="1:50" s="34" customFormat="1" ht="15" customHeight="1" thickBot="1">
      <c r="A46" s="4" t="s">
        <v>128</v>
      </c>
      <c r="B46" s="27"/>
      <c r="C46" s="29"/>
      <c r="D46" s="35" t="s">
        <v>129</v>
      </c>
      <c r="E46" s="38" t="s">
        <v>130</v>
      </c>
      <c r="F46" s="38"/>
      <c r="G46" s="38"/>
      <c r="H46" s="38"/>
      <c r="I46" s="32">
        <f>'[1]2. melléklet'!L45+'[1]2. melléklet'!AN45+'[1]2. melléklet'!BC45+'[1]2. melléklet'!BD45+'[1]3. melléklet'!J45+'[1]3. melléklet'!Z45</f>
        <v>0</v>
      </c>
      <c r="J46" s="164">
        <f>'[1]2. melléklet'!K45+'[1]2. melléklet'!AO45+'[1]2. melléklet'!AQ45+'[1]2. melléklet'!BF45+'[1]2. melléklet'!BG45+'[1]2. melléklet'!BH45+'[1]3. melléklet'!Y45</f>
        <v>0</v>
      </c>
      <c r="K46" s="164">
        <f>'[1]2. melléklet'!AD45+'[1]2. melléklet'!AR45+'[1]3. melléklet'!P45</f>
        <v>0</v>
      </c>
      <c r="L46" s="164">
        <f>'[1]5. melléklet'!S45+'[1]6. melléklet'!S45+'[1]7. melléklet'!R45</f>
        <v>0</v>
      </c>
      <c r="M46" s="164">
        <f>'[1]9. melléklet'!P45</f>
        <v>0</v>
      </c>
      <c r="N46" s="164">
        <f>'[1]8. melléklet'!M45+'[1]2. melléklet'!BS45+'[1]2. melléklet'!BT45</f>
        <v>0</v>
      </c>
      <c r="O46" s="164">
        <f>'[1]2. melléklet'!AP45+'[1]2. melléklet'!CY45</f>
        <v>0</v>
      </c>
      <c r="P46" s="164"/>
      <c r="Q46" s="164">
        <f>'[1]2. melléklet'!AS45+'[1]2. melléklet'!BE45</f>
        <v>0</v>
      </c>
      <c r="R46" s="4" t="s">
        <v>588</v>
      </c>
      <c r="S46" s="27"/>
      <c r="T46" s="29"/>
      <c r="U46" s="35" t="s">
        <v>129</v>
      </c>
      <c r="V46" s="38" t="s">
        <v>130</v>
      </c>
      <c r="W46" s="38"/>
      <c r="X46" s="38"/>
      <c r="Y46" s="166"/>
      <c r="Z46" s="164">
        <f>'[1]2. melléklet'!AA45+'[1]2. melléklet'!AB45+'[1]2. melléklet'!AC45</f>
        <v>0</v>
      </c>
      <c r="AA46" s="164">
        <f>'[1]2. melléklet'!I45+'[1]2. melléklet'!M45+'[1]2. melléklet'!P45+'[1]2. melléklet'!Y45+'[1]2. melléklet'!Z45+'[1]3. melléklet'!I45+'[1]3. melléklet'!K45+'[1]3. melléklet'!M45+'[1]3. melléklet'!N45+'[1]4. melléklet'!Q45</f>
        <v>0</v>
      </c>
      <c r="AB46" s="164">
        <f>'[1]2. melléklet'!BU45</f>
        <v>0</v>
      </c>
      <c r="AC46" s="164">
        <f>'[1]2. melléklet'!AE45</f>
        <v>0</v>
      </c>
      <c r="AD46" s="164">
        <f>'[1]3. melléklet'!AB45</f>
        <v>0</v>
      </c>
      <c r="AE46" s="164">
        <f>'[1]2. melléklet'!CZ45+'[1]3. melléklet'!AC45+'[1]2. melléklet'!DA45</f>
        <v>0</v>
      </c>
      <c r="AF46" s="164">
        <f>'[1]2. melléklet'!CV45+'[1]3. melléklet'!AA45</f>
        <v>0</v>
      </c>
      <c r="AG46" s="232">
        <f t="shared" si="15"/>
        <v>0</v>
      </c>
      <c r="AH46" s="4" t="s">
        <v>589</v>
      </c>
      <c r="AI46" s="27"/>
      <c r="AJ46" s="29"/>
      <c r="AK46" s="35" t="s">
        <v>129</v>
      </c>
      <c r="AL46" s="38" t="s">
        <v>130</v>
      </c>
      <c r="AM46" s="38"/>
      <c r="AN46" s="38"/>
      <c r="AO46" s="166"/>
      <c r="AP46" s="164">
        <f>'[1]2. melléklet'!CG45+'[1]2. melléklet'!BX45</f>
        <v>0</v>
      </c>
      <c r="AQ46" s="164">
        <f>'[1]2. melléklet'!O45+'[1]2. melléklet'!CK45</f>
        <v>0</v>
      </c>
      <c r="AR46" s="164">
        <f>'[1]2. melléklet'!BI45+'[1]2. melléklet'!BR45+'[1]2. melléklet'!BV45+'[1]2. melléklet'!CH45+'[1]2. melléklet'!CI45+'[1]2. melléklet'!CJ45</f>
        <v>0</v>
      </c>
      <c r="AS46" s="164">
        <f>'[1]2. melléklet'!BW45+'[1]2. melléklet'!CL45+'[1]2. melléklet'!CX45</f>
        <v>0</v>
      </c>
      <c r="AT46" s="164">
        <f>'[1]2. melléklet'!AT45</f>
        <v>0</v>
      </c>
      <c r="AU46" s="164"/>
      <c r="AV46" s="164">
        <f>'[1]2. melléklet'!CM45+'[1]2. melléklet'!CW45</f>
        <v>0</v>
      </c>
      <c r="AW46" s="232">
        <f t="shared" si="4"/>
        <v>0</v>
      </c>
      <c r="AX46" s="164">
        <f t="shared" si="5"/>
        <v>0</v>
      </c>
    </row>
    <row r="47" spans="1:50" s="20" customFormat="1" ht="15" customHeight="1" thickBot="1">
      <c r="A47" s="4" t="s">
        <v>131</v>
      </c>
      <c r="B47" s="21"/>
      <c r="C47" s="22" t="s">
        <v>132</v>
      </c>
      <c r="D47" s="40" t="s">
        <v>133</v>
      </c>
      <c r="E47" s="40"/>
      <c r="F47" s="40"/>
      <c r="G47" s="40"/>
      <c r="H47" s="24"/>
      <c r="I47" s="42">
        <f>SUM(I48:I49)</f>
        <v>1150815</v>
      </c>
      <c r="J47" s="42">
        <f aca="true" t="shared" si="40" ref="J47:Q47">SUM(J48:J49)</f>
        <v>0</v>
      </c>
      <c r="K47" s="42">
        <f>SUM(K48:K49)</f>
        <v>0</v>
      </c>
      <c r="L47" s="42">
        <f t="shared" si="40"/>
        <v>27064</v>
      </c>
      <c r="M47" s="42">
        <f t="shared" si="40"/>
        <v>16528</v>
      </c>
      <c r="N47" s="42">
        <f t="shared" si="40"/>
        <v>6016</v>
      </c>
      <c r="O47" s="42">
        <f t="shared" si="40"/>
        <v>0</v>
      </c>
      <c r="P47" s="42">
        <f t="shared" si="40"/>
        <v>0</v>
      </c>
      <c r="Q47" s="42">
        <f t="shared" si="40"/>
        <v>0</v>
      </c>
      <c r="R47" s="4" t="s">
        <v>594</v>
      </c>
      <c r="S47" s="21"/>
      <c r="T47" s="22" t="s">
        <v>132</v>
      </c>
      <c r="U47" s="40" t="s">
        <v>133</v>
      </c>
      <c r="V47" s="40"/>
      <c r="W47" s="40"/>
      <c r="X47" s="40"/>
      <c r="Y47" s="162"/>
      <c r="Z47" s="168">
        <f aca="true" t="shared" si="41" ref="Z47:AF47">SUM(Z48:Z49)</f>
        <v>0</v>
      </c>
      <c r="AA47" s="168">
        <f t="shared" si="41"/>
        <v>264946</v>
      </c>
      <c r="AB47" s="168">
        <f t="shared" si="41"/>
        <v>0</v>
      </c>
      <c r="AC47" s="168">
        <f>SUM(AC48:AC49)</f>
        <v>0</v>
      </c>
      <c r="AD47" s="168">
        <f>SUM(AD48:AD49)</f>
        <v>0</v>
      </c>
      <c r="AE47" s="168">
        <f>SUM(AE48:AE49)</f>
        <v>0</v>
      </c>
      <c r="AF47" s="168">
        <f t="shared" si="41"/>
        <v>0</v>
      </c>
      <c r="AG47" s="231">
        <f t="shared" si="15"/>
        <v>1465369</v>
      </c>
      <c r="AH47" s="4" t="s">
        <v>595</v>
      </c>
      <c r="AI47" s="21"/>
      <c r="AJ47" s="22" t="s">
        <v>132</v>
      </c>
      <c r="AK47" s="40" t="s">
        <v>133</v>
      </c>
      <c r="AL47" s="40"/>
      <c r="AM47" s="40"/>
      <c r="AN47" s="40"/>
      <c r="AO47" s="162"/>
      <c r="AP47" s="42">
        <f aca="true" t="shared" si="42" ref="AP47:AV47">SUM(AP48:AP49)</f>
        <v>0</v>
      </c>
      <c r="AQ47" s="168">
        <f t="shared" si="42"/>
        <v>0</v>
      </c>
      <c r="AR47" s="168">
        <f t="shared" si="42"/>
        <v>0</v>
      </c>
      <c r="AS47" s="168">
        <f t="shared" si="42"/>
        <v>0</v>
      </c>
      <c r="AT47" s="168">
        <f t="shared" si="42"/>
        <v>0</v>
      </c>
      <c r="AU47" s="168">
        <f t="shared" si="42"/>
        <v>0</v>
      </c>
      <c r="AV47" s="168">
        <f t="shared" si="42"/>
        <v>0</v>
      </c>
      <c r="AW47" s="231">
        <f t="shared" si="4"/>
        <v>0</v>
      </c>
      <c r="AX47" s="168">
        <f t="shared" si="5"/>
        <v>1465369</v>
      </c>
    </row>
    <row r="48" spans="1:50" s="55" customFormat="1" ht="15" customHeight="1" thickBot="1">
      <c r="A48" s="4" t="s">
        <v>134</v>
      </c>
      <c r="B48" s="51"/>
      <c r="C48" s="29"/>
      <c r="D48" s="29" t="s">
        <v>135</v>
      </c>
      <c r="E48" s="50" t="s">
        <v>136</v>
      </c>
      <c r="F48" s="50"/>
      <c r="G48" s="50"/>
      <c r="H48" s="54"/>
      <c r="I48" s="32">
        <f>'[1]2. melléklet'!L47+'[1]2. melléklet'!AN47+'[1]2. melléklet'!BC47+'[1]2. melléklet'!BD47+'[1]3. melléklet'!J47+'[1]3. melléklet'!Z47</f>
        <v>0</v>
      </c>
      <c r="J48" s="164">
        <f>'[1]2. melléklet'!K47+'[1]2. melléklet'!AO47+'[1]2. melléklet'!AQ47+'[1]2. melléklet'!BF47+'[1]2. melléklet'!BG47+'[1]2. melléklet'!BH47+'[1]3. melléklet'!Y47</f>
        <v>0</v>
      </c>
      <c r="K48" s="164">
        <f>'[1]2. melléklet'!AD47+'[1]2. melléklet'!AR47+'[1]3. melléklet'!P47</f>
        <v>0</v>
      </c>
      <c r="L48" s="164">
        <f>'[1]5. melléklet'!S47+'[1]6. melléklet'!S47+'[1]7. melléklet'!R47+'[1]Javaslat_II'!L229+'[1]Javaslat_II'!L267+'[1]Javaslat_II'!L304</f>
        <v>27064</v>
      </c>
      <c r="M48" s="164">
        <f>'[1]9. melléklet'!P47+'[1]Javaslat_II'!L139</f>
        <v>15178</v>
      </c>
      <c r="N48" s="164">
        <f>'[1]8. melléklet'!M47+'[1]2. melléklet'!BS47+'[1]2. melléklet'!BT47+'[1]Javaslat_II'!L339</f>
        <v>6016</v>
      </c>
      <c r="O48" s="164">
        <f>'[1]2. melléklet'!AP47+'[1]2. melléklet'!CY47</f>
        <v>0</v>
      </c>
      <c r="P48" s="173"/>
      <c r="Q48" s="164">
        <f>'[1]2. melléklet'!AS47+'[1]2. melléklet'!BE47</f>
        <v>0</v>
      </c>
      <c r="R48" s="4" t="s">
        <v>600</v>
      </c>
      <c r="S48" s="51"/>
      <c r="T48" s="29"/>
      <c r="U48" s="29" t="s">
        <v>135</v>
      </c>
      <c r="V48" s="50" t="s">
        <v>136</v>
      </c>
      <c r="W48" s="50"/>
      <c r="X48" s="50"/>
      <c r="Y48" s="171"/>
      <c r="Z48" s="164">
        <f>'[1]2. melléklet'!AA47+'[1]2. melléklet'!AB47+'[1]2. melléklet'!AC47</f>
        <v>0</v>
      </c>
      <c r="AA48" s="164">
        <f>'[1]2. melléklet'!I47+'[1]2. melléklet'!M47+'[1]2. melléklet'!P47+'[1]2. melléklet'!Y47+'[1]2. melléklet'!Z47+'[1]3. melléklet'!I47+'[1]3. melléklet'!K47+'[1]3. melléklet'!M47+'[1]3. melléklet'!N47+'[1]4. melléklet'!Q47+'[1]Javaslat_II'!L23+'[1]Javaslat_II'!L119+'[1]Javaslat_II'!L178</f>
        <v>264946</v>
      </c>
      <c r="AB48" s="164">
        <f>'[1]2. melléklet'!BU47</f>
        <v>0</v>
      </c>
      <c r="AC48" s="173">
        <f>'[1]2. melléklet'!AE47</f>
        <v>0</v>
      </c>
      <c r="AD48" s="173">
        <f>'[1]3. melléklet'!AB47</f>
        <v>0</v>
      </c>
      <c r="AE48" s="173">
        <f>'[1]2. melléklet'!CZ47+'[1]3. melléklet'!AC47+'[1]2. melléklet'!DA47</f>
        <v>0</v>
      </c>
      <c r="AF48" s="173">
        <f>'[1]2. melléklet'!CV47+'[1]3. melléklet'!AA47</f>
        <v>0</v>
      </c>
      <c r="AG48" s="232">
        <f t="shared" si="15"/>
        <v>313204</v>
      </c>
      <c r="AH48" s="4" t="s">
        <v>601</v>
      </c>
      <c r="AI48" s="51"/>
      <c r="AJ48" s="29"/>
      <c r="AK48" s="29" t="s">
        <v>135</v>
      </c>
      <c r="AL48" s="50" t="s">
        <v>136</v>
      </c>
      <c r="AM48" s="50"/>
      <c r="AN48" s="50"/>
      <c r="AO48" s="171"/>
      <c r="AP48" s="173">
        <f>'[1]2. melléklet'!CG47+'[1]2. melléklet'!BX47</f>
        <v>0</v>
      </c>
      <c r="AQ48" s="164">
        <f>'[1]2. melléklet'!O47+'[1]2. melléklet'!CK47</f>
        <v>0</v>
      </c>
      <c r="AR48" s="173">
        <f>'[1]2. melléklet'!BI47+'[1]2. melléklet'!BR47+'[1]2. melléklet'!BV47+'[1]2. melléklet'!CH47+'[1]2. melléklet'!CI47+'[1]2. melléklet'!CJ47</f>
        <v>0</v>
      </c>
      <c r="AS48" s="173">
        <f>'[1]2. melléklet'!BW47+'[1]2. melléklet'!CL47+'[1]2. melléklet'!CX47</f>
        <v>0</v>
      </c>
      <c r="AT48" s="173">
        <f>'[1]2. melléklet'!AT47</f>
        <v>0</v>
      </c>
      <c r="AU48" s="173"/>
      <c r="AV48" s="173">
        <f>'[1]2. melléklet'!CM47+'[1]2. melléklet'!CW47</f>
        <v>0</v>
      </c>
      <c r="AW48" s="232">
        <f t="shared" si="4"/>
        <v>0</v>
      </c>
      <c r="AX48" s="173">
        <f t="shared" si="5"/>
        <v>313204</v>
      </c>
    </row>
    <row r="49" spans="1:50" s="55" customFormat="1" ht="15" customHeight="1" thickBot="1">
      <c r="A49" s="4" t="s">
        <v>137</v>
      </c>
      <c r="B49" s="51"/>
      <c r="C49" s="29"/>
      <c r="D49" s="29" t="s">
        <v>138</v>
      </c>
      <c r="E49" s="50" t="s">
        <v>139</v>
      </c>
      <c r="F49" s="50"/>
      <c r="G49" s="50"/>
      <c r="H49" s="54"/>
      <c r="I49" s="32">
        <f>'[1]2. melléklet'!L48+'[1]2. melléklet'!AN48+'[1]2. melléklet'!BC48+'[1]2. melléklet'!BD48+'[1]3. melléklet'!J48+'[1]3. melléklet'!Z48+'[1]2. melléklet'!Z48+'[1]Javaslat_II'!L179</f>
        <v>1150815</v>
      </c>
      <c r="J49" s="164">
        <f>'[1]2. melléklet'!K48+'[1]2. melléklet'!AO48+'[1]2. melléklet'!AQ48+'[1]2. melléklet'!BF48+'[1]2. melléklet'!BG48+'[1]2. melléklet'!BH48+'[1]3. melléklet'!Y48</f>
        <v>0</v>
      </c>
      <c r="K49" s="164">
        <f>'[1]2. melléklet'!AD48+'[1]2. melléklet'!AR48+'[1]3. melléklet'!P48</f>
        <v>0</v>
      </c>
      <c r="L49" s="164">
        <f>'[1]5. melléklet'!S48+'[1]6. melléklet'!S48+'[1]7. melléklet'!R48</f>
        <v>0</v>
      </c>
      <c r="M49" s="164">
        <f>'[1]9. melléklet'!P48+'[1]Javaslat_II'!L140</f>
        <v>1350</v>
      </c>
      <c r="N49" s="164">
        <f>'[1]8. melléklet'!M48+'[1]2. melléklet'!BS48+'[1]2. melléklet'!BT48</f>
        <v>0</v>
      </c>
      <c r="O49" s="164">
        <f>'[1]2. melléklet'!AP48+'[1]2. melléklet'!CY48</f>
        <v>0</v>
      </c>
      <c r="P49" s="173"/>
      <c r="Q49" s="164">
        <f>'[1]2. melléklet'!AS48+'[1]2. melléklet'!BE48</f>
        <v>0</v>
      </c>
      <c r="R49" s="4" t="s">
        <v>606</v>
      </c>
      <c r="S49" s="51"/>
      <c r="T49" s="29"/>
      <c r="U49" s="29" t="s">
        <v>138</v>
      </c>
      <c r="V49" s="50" t="s">
        <v>139</v>
      </c>
      <c r="W49" s="50"/>
      <c r="X49" s="50"/>
      <c r="Y49" s="171"/>
      <c r="Z49" s="164">
        <f>'[1]2. melléklet'!AA48+'[1]2. melléklet'!AB48+'[1]2. melléklet'!AC48</f>
        <v>0</v>
      </c>
      <c r="AA49" s="164">
        <f>'[1]3. melléklet'!N48</f>
        <v>0</v>
      </c>
      <c r="AB49" s="164">
        <f>'[1]2. melléklet'!BU48</f>
        <v>0</v>
      </c>
      <c r="AC49" s="173">
        <f>'[1]2. melléklet'!AE48</f>
        <v>0</v>
      </c>
      <c r="AD49" s="173">
        <f>'[1]3. melléklet'!AB48</f>
        <v>0</v>
      </c>
      <c r="AE49" s="173">
        <f>'[1]2. melléklet'!CZ48+'[1]3. melléklet'!AC48+'[1]2. melléklet'!DA48</f>
        <v>0</v>
      </c>
      <c r="AF49" s="173">
        <f>'[1]2. melléklet'!CV48+'[1]3. melléklet'!AA48</f>
        <v>0</v>
      </c>
      <c r="AG49" s="232">
        <f t="shared" si="15"/>
        <v>1152165</v>
      </c>
      <c r="AH49" s="4" t="s">
        <v>607</v>
      </c>
      <c r="AI49" s="51"/>
      <c r="AJ49" s="29"/>
      <c r="AK49" s="29" t="s">
        <v>138</v>
      </c>
      <c r="AL49" s="50" t="s">
        <v>139</v>
      </c>
      <c r="AM49" s="50"/>
      <c r="AN49" s="50"/>
      <c r="AO49" s="171"/>
      <c r="AP49" s="173">
        <f>'[1]2. melléklet'!CG48+'[1]2. melléklet'!BX48</f>
        <v>0</v>
      </c>
      <c r="AQ49" s="164">
        <f>'[1]2. melléklet'!O48+'[1]2. melléklet'!CK48</f>
        <v>0</v>
      </c>
      <c r="AR49" s="173">
        <f>'[1]2. melléklet'!BI48+'[1]2. melléklet'!BR48+'[1]2. melléklet'!BV48+'[1]2. melléklet'!CH48+'[1]2. melléklet'!CI48+'[1]2. melléklet'!CJ48</f>
        <v>0</v>
      </c>
      <c r="AS49" s="173">
        <f>'[1]2. melléklet'!BW48+'[1]2. melléklet'!CL48+'[1]2. melléklet'!CX48</f>
        <v>0</v>
      </c>
      <c r="AT49" s="173">
        <f>'[1]2. melléklet'!AT48</f>
        <v>0</v>
      </c>
      <c r="AU49" s="173"/>
      <c r="AV49" s="173">
        <f>'[1]2. melléklet'!CM48+'[1]2. melléklet'!CW48</f>
        <v>0</v>
      </c>
      <c r="AW49" s="232">
        <f t="shared" si="4"/>
        <v>0</v>
      </c>
      <c r="AX49" s="173">
        <f t="shared" si="5"/>
        <v>1152165</v>
      </c>
    </row>
    <row r="50" spans="1:50" s="20" customFormat="1" ht="15" customHeight="1" thickBot="1">
      <c r="A50" s="4" t="s">
        <v>140</v>
      </c>
      <c r="B50" s="69"/>
      <c r="C50" s="70" t="s">
        <v>141</v>
      </c>
      <c r="D50" s="71" t="s">
        <v>142</v>
      </c>
      <c r="E50" s="72"/>
      <c r="F50" s="72"/>
      <c r="G50" s="72"/>
      <c r="H50" s="72"/>
      <c r="I50" s="73"/>
      <c r="J50" s="179"/>
      <c r="K50" s="179"/>
      <c r="L50" s="179"/>
      <c r="M50" s="179"/>
      <c r="N50" s="179"/>
      <c r="O50" s="179"/>
      <c r="P50" s="179"/>
      <c r="Q50" s="179"/>
      <c r="R50" s="4" t="s">
        <v>612</v>
      </c>
      <c r="S50" s="69"/>
      <c r="T50" s="70" t="s">
        <v>141</v>
      </c>
      <c r="U50" s="71" t="s">
        <v>142</v>
      </c>
      <c r="V50" s="72"/>
      <c r="W50" s="72"/>
      <c r="X50" s="72"/>
      <c r="Y50" s="178"/>
      <c r="Z50" s="179"/>
      <c r="AA50" s="179"/>
      <c r="AB50" s="179"/>
      <c r="AC50" s="179"/>
      <c r="AD50" s="179"/>
      <c r="AE50" s="179"/>
      <c r="AF50" s="179"/>
      <c r="AG50" s="232">
        <f t="shared" si="15"/>
        <v>0</v>
      </c>
      <c r="AH50" s="4" t="s">
        <v>613</v>
      </c>
      <c r="AI50" s="69"/>
      <c r="AJ50" s="70" t="s">
        <v>141</v>
      </c>
      <c r="AK50" s="71" t="s">
        <v>142</v>
      </c>
      <c r="AL50" s="72"/>
      <c r="AM50" s="72"/>
      <c r="AN50" s="72"/>
      <c r="AO50" s="178"/>
      <c r="AP50" s="179"/>
      <c r="AQ50" s="179"/>
      <c r="AR50" s="179"/>
      <c r="AS50" s="179"/>
      <c r="AT50" s="179"/>
      <c r="AU50" s="179"/>
      <c r="AV50" s="179"/>
      <c r="AW50" s="231">
        <f t="shared" si="4"/>
        <v>0</v>
      </c>
      <c r="AX50" s="202">
        <f t="shared" si="5"/>
        <v>0</v>
      </c>
    </row>
    <row r="51" spans="1:50" s="20" customFormat="1" ht="15" customHeight="1" thickBot="1">
      <c r="A51" s="4" t="s">
        <v>143</v>
      </c>
      <c r="B51" s="75" t="s">
        <v>816</v>
      </c>
      <c r="C51" s="76" t="s">
        <v>817</v>
      </c>
      <c r="D51" s="77"/>
      <c r="E51" s="77"/>
      <c r="F51" s="77"/>
      <c r="G51" s="77"/>
      <c r="H51" s="77"/>
      <c r="I51" s="18"/>
      <c r="J51" s="161"/>
      <c r="K51" s="161"/>
      <c r="L51" s="161"/>
      <c r="M51" s="161"/>
      <c r="N51" s="161"/>
      <c r="O51" s="161"/>
      <c r="P51" s="161"/>
      <c r="Q51" s="161"/>
      <c r="R51" s="4" t="s">
        <v>618</v>
      </c>
      <c r="S51" s="75" t="s">
        <v>816</v>
      </c>
      <c r="T51" s="76" t="s">
        <v>817</v>
      </c>
      <c r="U51" s="77"/>
      <c r="V51" s="77"/>
      <c r="W51" s="77"/>
      <c r="X51" s="77"/>
      <c r="Y51" s="180"/>
      <c r="Z51" s="161"/>
      <c r="AA51" s="161"/>
      <c r="AB51" s="161"/>
      <c r="AC51" s="161"/>
      <c r="AD51" s="161"/>
      <c r="AE51" s="161"/>
      <c r="AF51" s="161"/>
      <c r="AG51" s="232">
        <f t="shared" si="15"/>
        <v>0</v>
      </c>
      <c r="AH51" s="4" t="s">
        <v>619</v>
      </c>
      <c r="AI51" s="75" t="s">
        <v>816</v>
      </c>
      <c r="AJ51" s="76" t="s">
        <v>817</v>
      </c>
      <c r="AK51" s="77"/>
      <c r="AL51" s="77"/>
      <c r="AM51" s="77"/>
      <c r="AN51" s="77"/>
      <c r="AO51" s="180"/>
      <c r="AP51" s="161"/>
      <c r="AQ51" s="161"/>
      <c r="AR51" s="161"/>
      <c r="AS51" s="161"/>
      <c r="AT51" s="161"/>
      <c r="AU51" s="161"/>
      <c r="AV51" s="161"/>
      <c r="AW51" s="231">
        <f t="shared" si="4"/>
        <v>0</v>
      </c>
      <c r="AX51" s="198">
        <f t="shared" si="5"/>
        <v>0</v>
      </c>
    </row>
    <row r="52" spans="1:50" s="20" customFormat="1" ht="30" customHeight="1" thickBot="1">
      <c r="A52" s="4" t="s">
        <v>144</v>
      </c>
      <c r="B52" s="78" t="s">
        <v>145</v>
      </c>
      <c r="C52" s="79"/>
      <c r="D52" s="79"/>
      <c r="E52" s="79"/>
      <c r="F52" s="79"/>
      <c r="G52" s="79"/>
      <c r="H52" s="79"/>
      <c r="I52" s="64">
        <f>SUM(I43,I44,I51)</f>
        <v>1196483</v>
      </c>
      <c r="J52" s="64">
        <f aca="true" t="shared" si="43" ref="J52:Q52">SUM(J43,J44,J51)</f>
        <v>5100</v>
      </c>
      <c r="K52" s="64">
        <f>SUM(K43,K44,K51)</f>
        <v>30</v>
      </c>
      <c r="L52" s="64">
        <f>SUM(L43,L44,L51)</f>
        <v>76316</v>
      </c>
      <c r="M52" s="64">
        <f t="shared" si="43"/>
        <v>27675</v>
      </c>
      <c r="N52" s="64">
        <f t="shared" si="43"/>
        <v>49483</v>
      </c>
      <c r="O52" s="64">
        <f t="shared" si="43"/>
        <v>92538</v>
      </c>
      <c r="P52" s="64">
        <f t="shared" si="43"/>
        <v>0</v>
      </c>
      <c r="Q52" s="64">
        <f t="shared" si="43"/>
        <v>18000</v>
      </c>
      <c r="R52" s="4" t="s">
        <v>624</v>
      </c>
      <c r="S52" s="78" t="s">
        <v>145</v>
      </c>
      <c r="T52" s="79"/>
      <c r="U52" s="79"/>
      <c r="V52" s="79"/>
      <c r="W52" s="79"/>
      <c r="X52" s="79"/>
      <c r="Y52" s="181"/>
      <c r="Z52" s="175">
        <f aca="true" t="shared" si="44" ref="Z52:AF52">SUM(Z43,Z44,Z51)</f>
        <v>28318</v>
      </c>
      <c r="AA52" s="175">
        <f t="shared" si="44"/>
        <v>3652627</v>
      </c>
      <c r="AB52" s="175">
        <f t="shared" si="44"/>
        <v>240</v>
      </c>
      <c r="AC52" s="175">
        <f>SUM(AC43,AC44,AC51)</f>
        <v>0</v>
      </c>
      <c r="AD52" s="175">
        <f>SUM(AD43,AD44,AD51)</f>
        <v>0</v>
      </c>
      <c r="AE52" s="175">
        <f>SUM(AE43,AE44,AE51)</f>
        <v>200</v>
      </c>
      <c r="AF52" s="175">
        <f t="shared" si="44"/>
        <v>0</v>
      </c>
      <c r="AG52" s="231">
        <f t="shared" si="15"/>
        <v>5147010</v>
      </c>
      <c r="AH52" s="4" t="s">
        <v>625</v>
      </c>
      <c r="AI52" s="78" t="s">
        <v>145</v>
      </c>
      <c r="AJ52" s="79"/>
      <c r="AK52" s="79"/>
      <c r="AL52" s="79"/>
      <c r="AM52" s="79"/>
      <c r="AN52" s="79"/>
      <c r="AO52" s="181"/>
      <c r="AP52" s="64">
        <f aca="true" t="shared" si="45" ref="AP52:AV52">SUM(AP43,AP44,AP51)</f>
        <v>396</v>
      </c>
      <c r="AQ52" s="175">
        <f t="shared" si="45"/>
        <v>19650</v>
      </c>
      <c r="AR52" s="175">
        <f t="shared" si="45"/>
        <v>0</v>
      </c>
      <c r="AS52" s="175">
        <f t="shared" si="45"/>
        <v>0</v>
      </c>
      <c r="AT52" s="175">
        <f t="shared" si="45"/>
        <v>3638</v>
      </c>
      <c r="AU52" s="175">
        <f t="shared" si="45"/>
        <v>0</v>
      </c>
      <c r="AV52" s="175">
        <f t="shared" si="45"/>
        <v>0</v>
      </c>
      <c r="AW52" s="231">
        <f t="shared" si="4"/>
        <v>23684</v>
      </c>
      <c r="AX52" s="64">
        <f t="shared" si="5"/>
        <v>5170694</v>
      </c>
    </row>
    <row r="53" spans="1:50" s="48" customFormat="1" ht="15" customHeight="1" thickBot="1">
      <c r="A53" s="4" t="s">
        <v>146</v>
      </c>
      <c r="B53" s="182"/>
      <c r="C53" s="183"/>
      <c r="D53" s="183"/>
      <c r="E53" s="183"/>
      <c r="F53" s="183"/>
      <c r="G53" s="183"/>
      <c r="H53" s="183"/>
      <c r="I53" s="183"/>
      <c r="J53" s="183"/>
      <c r="K53" s="183"/>
      <c r="L53" s="183"/>
      <c r="M53" s="183"/>
      <c r="N53" s="183"/>
      <c r="O53" s="183"/>
      <c r="P53" s="183"/>
      <c r="Q53" s="183"/>
      <c r="R53" s="4" t="s">
        <v>631</v>
      </c>
      <c r="S53" s="183"/>
      <c r="T53" s="183"/>
      <c r="U53" s="183"/>
      <c r="V53" s="183"/>
      <c r="W53" s="183"/>
      <c r="X53" s="183"/>
      <c r="Y53" s="183"/>
      <c r="Z53" s="183"/>
      <c r="AA53" s="183"/>
      <c r="AB53" s="183"/>
      <c r="AC53" s="183"/>
      <c r="AD53" s="183"/>
      <c r="AE53" s="183"/>
      <c r="AF53" s="183"/>
      <c r="AG53" s="183"/>
      <c r="AH53" s="4" t="s">
        <v>632</v>
      </c>
      <c r="AI53" s="183"/>
      <c r="AJ53" s="183"/>
      <c r="AK53" s="183"/>
      <c r="AL53" s="183"/>
      <c r="AM53" s="183"/>
      <c r="AN53" s="183"/>
      <c r="AO53" s="183"/>
      <c r="AP53" s="183"/>
      <c r="AQ53" s="183"/>
      <c r="AR53" s="183"/>
      <c r="AS53" s="183"/>
      <c r="AT53" s="183"/>
      <c r="AU53" s="183"/>
      <c r="AV53" s="183"/>
      <c r="AW53" s="183"/>
      <c r="AX53" s="183"/>
    </row>
    <row r="54" spans="1:50" ht="300.75" thickBot="1">
      <c r="A54" s="4" t="s">
        <v>147</v>
      </c>
      <c r="B54" s="13" t="s">
        <v>12</v>
      </c>
      <c r="C54" s="13"/>
      <c r="D54" s="13"/>
      <c r="E54" s="13"/>
      <c r="F54" s="13"/>
      <c r="G54" s="13"/>
      <c r="H54" s="13"/>
      <c r="I54" s="14" t="s">
        <v>866</v>
      </c>
      <c r="J54" s="14" t="s">
        <v>867</v>
      </c>
      <c r="K54" s="14" t="s">
        <v>868</v>
      </c>
      <c r="L54" s="14" t="s">
        <v>869</v>
      </c>
      <c r="M54" s="14" t="s">
        <v>870</v>
      </c>
      <c r="N54" s="14" t="s">
        <v>871</v>
      </c>
      <c r="O54" s="14" t="s">
        <v>872</v>
      </c>
      <c r="P54" s="14" t="s">
        <v>873</v>
      </c>
      <c r="Q54" s="14" t="s">
        <v>891</v>
      </c>
      <c r="R54" s="4" t="s">
        <v>637</v>
      </c>
      <c r="S54" s="195" t="s">
        <v>12</v>
      </c>
      <c r="T54" s="196"/>
      <c r="U54" s="196"/>
      <c r="V54" s="196"/>
      <c r="W54" s="196"/>
      <c r="X54" s="196"/>
      <c r="Y54" s="197"/>
      <c r="Z54" s="14" t="s">
        <v>875</v>
      </c>
      <c r="AA54" s="14" t="s">
        <v>876</v>
      </c>
      <c r="AB54" s="14" t="s">
        <v>877</v>
      </c>
      <c r="AC54" s="14" t="s">
        <v>878</v>
      </c>
      <c r="AD54" s="14" t="s">
        <v>879</v>
      </c>
      <c r="AE54" s="14" t="s">
        <v>880</v>
      </c>
      <c r="AF54" s="14" t="s">
        <v>881</v>
      </c>
      <c r="AG54" s="225" t="s">
        <v>882</v>
      </c>
      <c r="AH54" s="4" t="s">
        <v>638</v>
      </c>
      <c r="AI54" s="195" t="s">
        <v>12</v>
      </c>
      <c r="AJ54" s="196"/>
      <c r="AK54" s="196"/>
      <c r="AL54" s="196"/>
      <c r="AM54" s="196"/>
      <c r="AN54" s="196"/>
      <c r="AO54" s="197"/>
      <c r="AP54" s="14" t="s">
        <v>883</v>
      </c>
      <c r="AQ54" s="14" t="s">
        <v>884</v>
      </c>
      <c r="AR54" s="14" t="s">
        <v>885</v>
      </c>
      <c r="AS54" s="227" t="s">
        <v>886</v>
      </c>
      <c r="AT54" s="227" t="s">
        <v>887</v>
      </c>
      <c r="AU54" s="228" t="s">
        <v>888</v>
      </c>
      <c r="AV54" s="227" t="s">
        <v>889</v>
      </c>
      <c r="AW54" s="225" t="s">
        <v>890</v>
      </c>
      <c r="AX54" s="14" t="s">
        <v>16</v>
      </c>
    </row>
    <row r="55" spans="1:50" s="86" customFormat="1" ht="16.5" thickBot="1">
      <c r="A55" s="4" t="s">
        <v>148</v>
      </c>
      <c r="B55" s="83" t="s">
        <v>18</v>
      </c>
      <c r="C55" s="84" t="s">
        <v>149</v>
      </c>
      <c r="D55" s="84"/>
      <c r="E55" s="84"/>
      <c r="F55" s="84"/>
      <c r="G55" s="84"/>
      <c r="H55" s="84"/>
      <c r="I55" s="85">
        <f>SUM(I56:I60)</f>
        <v>198560</v>
      </c>
      <c r="J55" s="85">
        <f aca="true" t="shared" si="46" ref="J55:P55">SUM(J56:J60)</f>
        <v>176061</v>
      </c>
      <c r="K55" s="85">
        <f t="shared" si="46"/>
        <v>60696</v>
      </c>
      <c r="L55" s="85">
        <f t="shared" si="46"/>
        <v>503617</v>
      </c>
      <c r="M55" s="85">
        <f t="shared" si="46"/>
        <v>138285</v>
      </c>
      <c r="N55" s="85">
        <f t="shared" si="46"/>
        <v>146799</v>
      </c>
      <c r="O55" s="85">
        <f t="shared" si="46"/>
        <v>5246</v>
      </c>
      <c r="P55" s="85">
        <f t="shared" si="46"/>
        <v>40633</v>
      </c>
      <c r="Q55" s="85">
        <f>SUM(Q56:Q60)</f>
        <v>61462</v>
      </c>
      <c r="R55" s="4" t="s">
        <v>643</v>
      </c>
      <c r="S55" s="83" t="s">
        <v>18</v>
      </c>
      <c r="T55" s="84" t="s">
        <v>149</v>
      </c>
      <c r="U55" s="84"/>
      <c r="V55" s="84"/>
      <c r="W55" s="84"/>
      <c r="X55" s="84"/>
      <c r="Y55" s="84"/>
      <c r="Z55" s="85">
        <f>SUM(Z56:Z60)</f>
        <v>35596</v>
      </c>
      <c r="AA55" s="85">
        <f aca="true" t="shared" si="47" ref="AA55:AF55">SUM(AA56:AA60)</f>
        <v>1525907</v>
      </c>
      <c r="AB55" s="85">
        <f t="shared" si="47"/>
        <v>7550</v>
      </c>
      <c r="AC55" s="85">
        <f>SUM(AC56:AC60)</f>
        <v>41104</v>
      </c>
      <c r="AD55" s="85">
        <f>SUM(AD56:AD60)</f>
        <v>0</v>
      </c>
      <c r="AE55" s="85">
        <f>SUM(AE56:AE60)</f>
        <v>19609</v>
      </c>
      <c r="AF55" s="85">
        <f t="shared" si="47"/>
        <v>8296</v>
      </c>
      <c r="AG55" s="231">
        <f aca="true" t="shared" si="48" ref="AG55:AG81">SUM(I55:Q55,Z55:AF55)</f>
        <v>2969421</v>
      </c>
      <c r="AH55" s="4" t="s">
        <v>644</v>
      </c>
      <c r="AI55" s="83" t="s">
        <v>18</v>
      </c>
      <c r="AJ55" s="84" t="s">
        <v>149</v>
      </c>
      <c r="AK55" s="84"/>
      <c r="AL55" s="84"/>
      <c r="AM55" s="84"/>
      <c r="AN55" s="84"/>
      <c r="AO55" s="84"/>
      <c r="AP55" s="85">
        <f aca="true" t="shared" si="49" ref="AP55:AV55">SUM(AP56:AP60)</f>
        <v>102011</v>
      </c>
      <c r="AQ55" s="85">
        <f t="shared" si="49"/>
        <v>79536</v>
      </c>
      <c r="AR55" s="85">
        <f t="shared" si="49"/>
        <v>97651</v>
      </c>
      <c r="AS55" s="85">
        <f t="shared" si="49"/>
        <v>11438</v>
      </c>
      <c r="AT55" s="85">
        <f t="shared" si="49"/>
        <v>0</v>
      </c>
      <c r="AU55" s="85">
        <f t="shared" si="49"/>
        <v>0</v>
      </c>
      <c r="AV55" s="85">
        <f t="shared" si="49"/>
        <v>13426</v>
      </c>
      <c r="AW55" s="231">
        <f aca="true" t="shared" si="50" ref="AW55:AW81">SUM(AP55:AV55)</f>
        <v>304062</v>
      </c>
      <c r="AX55" s="85">
        <f aca="true" t="shared" si="51" ref="AX55:AX81">SUM(AG55,AW55)</f>
        <v>3273483</v>
      </c>
    </row>
    <row r="56" spans="1:50" s="86" customFormat="1" ht="16.5" thickBot="1">
      <c r="A56" s="4" t="s">
        <v>150</v>
      </c>
      <c r="B56" s="87"/>
      <c r="C56" s="88" t="s">
        <v>21</v>
      </c>
      <c r="D56" s="89" t="s">
        <v>151</v>
      </c>
      <c r="E56" s="89"/>
      <c r="F56" s="89"/>
      <c r="G56" s="89"/>
      <c r="H56" s="90"/>
      <c r="I56" s="91">
        <f>'[1]2. melléklet'!L55+'[1]2. melléklet'!AN55+'[1]2. melléklet'!BC55+'[1]2. melléklet'!BD55+'[1]3. melléklet'!J55+'[1]3. melléklet'!Z55</f>
        <v>0</v>
      </c>
      <c r="J56" s="91">
        <f>'[1]2. melléklet'!K55+'[1]2. melléklet'!AO55+'[1]2. melléklet'!AQ55+'[1]2. melléklet'!BF55+'[1]2. melléklet'!BG55+'[1]2. melléklet'!BH55+'[1]3. melléklet'!Y55</f>
        <v>810</v>
      </c>
      <c r="K56" s="91">
        <f>'[1]2. melléklet'!AD55+'[1]2. melléklet'!AR55+'[1]3. melléklet'!P55</f>
        <v>140</v>
      </c>
      <c r="L56" s="168">
        <f>'[1]5. melléklet'!S55+'[1]6. melléklet'!S55+'[1]7. melléklet'!R55+'[1]Javaslat_III'!N205</f>
        <v>278418</v>
      </c>
      <c r="M56" s="168">
        <f>'[1]9. melléklet'!P55</f>
        <v>41747</v>
      </c>
      <c r="N56" s="168">
        <f>'[1]8. melléklet'!M55+'[1]2. melléklet'!BS55+'[1]2. melléklet'!BT55</f>
        <v>92624</v>
      </c>
      <c r="O56" s="91">
        <f>'[1]2. melléklet'!AP55+'[1]2. melléklet'!CY55</f>
        <v>0</v>
      </c>
      <c r="P56" s="91"/>
      <c r="Q56" s="91">
        <f>'[1]2. melléklet'!AS55+'[1]2. melléklet'!BE55</f>
        <v>0</v>
      </c>
      <c r="R56" s="4" t="s">
        <v>649</v>
      </c>
      <c r="S56" s="87"/>
      <c r="T56" s="88" t="s">
        <v>21</v>
      </c>
      <c r="U56" s="89" t="s">
        <v>151</v>
      </c>
      <c r="V56" s="89"/>
      <c r="W56" s="89"/>
      <c r="X56" s="89"/>
      <c r="Y56" s="90"/>
      <c r="Z56" s="168">
        <f>'[1]2. melléklet'!AA55+'[1]2. melléklet'!AB55+'[1]2. melléklet'!AC55</f>
        <v>25644</v>
      </c>
      <c r="AA56" s="91">
        <f>'[1]2. melléklet'!I55+'[1]2. melléklet'!M55+'[1]2. melléklet'!P55+'[1]2. melléklet'!Y55+'[1]2. melléklet'!Z55+'[1]3. melléklet'!I55+'[1]3. melléklet'!K55+'[1]3. melléklet'!M55+'[1]3. melléklet'!N55+'[1]4. melléklet'!Q55</f>
        <v>377770</v>
      </c>
      <c r="AB56" s="91">
        <f>'[1]2. melléklet'!BU55</f>
        <v>0</v>
      </c>
      <c r="AC56" s="91">
        <f>'[1]2. melléklet'!AE55</f>
        <v>0</v>
      </c>
      <c r="AD56" s="91">
        <f>'[1]3. melléklet'!AB55</f>
        <v>0</v>
      </c>
      <c r="AE56" s="91">
        <f>'[1]2. melléklet'!CZ55+'[1]3. melléklet'!AC55+'[1]2. melléklet'!DA55</f>
        <v>0</v>
      </c>
      <c r="AF56" s="91">
        <f>'[1]2. melléklet'!CV55+'[1]3. melléklet'!AA55</f>
        <v>0</v>
      </c>
      <c r="AG56" s="231">
        <f t="shared" si="48"/>
        <v>817153</v>
      </c>
      <c r="AH56" s="4" t="s">
        <v>650</v>
      </c>
      <c r="AI56" s="87"/>
      <c r="AJ56" s="88" t="s">
        <v>21</v>
      </c>
      <c r="AK56" s="89" t="s">
        <v>151</v>
      </c>
      <c r="AL56" s="89"/>
      <c r="AM56" s="89"/>
      <c r="AN56" s="89"/>
      <c r="AO56" s="90"/>
      <c r="AP56" s="91">
        <f>'[1]2. melléklet'!CG55+'[1]2. melléklet'!BX55</f>
        <v>0</v>
      </c>
      <c r="AQ56" s="91">
        <f>'[1]2. melléklet'!O55+'[1]2. melléklet'!CK55</f>
        <v>10315</v>
      </c>
      <c r="AR56" s="91">
        <f>'[1]2. melléklet'!BI55+'[1]2. melléklet'!BR55+'[1]2. melléklet'!BV55+'[1]2. melléklet'!CH55+'[1]2. melléklet'!CI55+'[1]2. melléklet'!CJ55</f>
        <v>1740</v>
      </c>
      <c r="AS56" s="91">
        <f>'[1]2. melléklet'!BW55+'[1]2. melléklet'!CL55+'[1]2. melléklet'!CX55</f>
        <v>2400</v>
      </c>
      <c r="AT56" s="91">
        <f>'[1]2. melléklet'!AT55</f>
        <v>0</v>
      </c>
      <c r="AU56" s="91"/>
      <c r="AV56" s="91">
        <f>'[1]2. melléklet'!CM55+'[1]2. melléklet'!CW55</f>
        <v>0</v>
      </c>
      <c r="AW56" s="231">
        <f t="shared" si="50"/>
        <v>14455</v>
      </c>
      <c r="AX56" s="91">
        <f t="shared" si="51"/>
        <v>831608</v>
      </c>
    </row>
    <row r="57" spans="1:50" s="86" customFormat="1" ht="16.5" thickBot="1">
      <c r="A57" s="4" t="s">
        <v>152</v>
      </c>
      <c r="B57" s="87"/>
      <c r="C57" s="88" t="s">
        <v>33</v>
      </c>
      <c r="D57" s="92" t="s">
        <v>153</v>
      </c>
      <c r="E57" s="93"/>
      <c r="F57" s="92"/>
      <c r="G57" s="92"/>
      <c r="H57" s="94"/>
      <c r="I57" s="95">
        <f>'[1]2. melléklet'!L56+'[1]2. melléklet'!AN56+'[1]2. melléklet'!BC56+'[1]2. melléklet'!BD56+'[1]3. melléklet'!J56+'[1]3. melléklet'!Z56</f>
        <v>0</v>
      </c>
      <c r="J57" s="95">
        <f>'[1]2. melléklet'!K56+'[1]2. melléklet'!AO56+'[1]2. melléklet'!AQ56+'[1]2. melléklet'!BF56+'[1]2. melléklet'!BG56+'[1]2. melléklet'!BH56+'[1]3. melléklet'!Y56</f>
        <v>219</v>
      </c>
      <c r="K57" s="95">
        <f>'[1]2. melléklet'!AD56+'[1]2. melléklet'!AR56+'[1]3. melléklet'!P56</f>
        <v>38</v>
      </c>
      <c r="L57" s="168">
        <f>'[1]5. melléklet'!S56+'[1]6. melléklet'!S56+'[1]7. melléklet'!R56+'[1]Javaslat_III'!N208</f>
        <v>78599</v>
      </c>
      <c r="M57" s="168">
        <f>'[1]9. melléklet'!P56</f>
        <v>12277</v>
      </c>
      <c r="N57" s="168">
        <f>'[1]8. melléklet'!M56+'[1]2. melléklet'!BS56+'[1]2. melléklet'!BT56</f>
        <v>26137</v>
      </c>
      <c r="O57" s="95">
        <f>'[1]2. melléklet'!AP56+'[1]2. melléklet'!CY56</f>
        <v>0</v>
      </c>
      <c r="P57" s="95"/>
      <c r="Q57" s="95">
        <f>'[1]2. melléklet'!AS56+'[1]2. melléklet'!BE56</f>
        <v>0</v>
      </c>
      <c r="R57" s="4" t="s">
        <v>655</v>
      </c>
      <c r="S57" s="87"/>
      <c r="T57" s="88" t="s">
        <v>33</v>
      </c>
      <c r="U57" s="92" t="s">
        <v>153</v>
      </c>
      <c r="V57" s="93"/>
      <c r="W57" s="92"/>
      <c r="X57" s="92"/>
      <c r="Y57" s="94"/>
      <c r="Z57" s="168">
        <f>'[1]2. melléklet'!AA56+'[1]2. melléklet'!AB56+'[1]2. melléklet'!AC56</f>
        <v>4760</v>
      </c>
      <c r="AA57" s="95">
        <f>'[1]2. melléklet'!I56+'[1]2. melléklet'!M56+'[1]2. melléklet'!P56+'[1]2. melléklet'!Y56+'[1]2. melléklet'!Z56+'[1]3. melléklet'!I56+'[1]3. melléklet'!K56+'[1]3. melléklet'!M56+'[1]3. melléklet'!N56+'[1]4. melléklet'!Q56</f>
        <v>108530</v>
      </c>
      <c r="AB57" s="95">
        <f>'[1]2. melléklet'!BU56</f>
        <v>0</v>
      </c>
      <c r="AC57" s="95">
        <f>'[1]2. melléklet'!AE56</f>
        <v>0</v>
      </c>
      <c r="AD57" s="95">
        <f>'[1]3. melléklet'!AB56</f>
        <v>0</v>
      </c>
      <c r="AE57" s="95">
        <f>'[1]2. melléklet'!CZ56+'[1]3. melléklet'!AC56+'[1]2. melléklet'!DA56</f>
        <v>0</v>
      </c>
      <c r="AF57" s="95">
        <f>'[1]2. melléklet'!CV56+'[1]3. melléklet'!AA56</f>
        <v>0</v>
      </c>
      <c r="AG57" s="231">
        <f t="shared" si="48"/>
        <v>230560</v>
      </c>
      <c r="AH57" s="4" t="s">
        <v>656</v>
      </c>
      <c r="AI57" s="87"/>
      <c r="AJ57" s="88" t="s">
        <v>33</v>
      </c>
      <c r="AK57" s="92" t="s">
        <v>153</v>
      </c>
      <c r="AL57" s="93"/>
      <c r="AM57" s="92"/>
      <c r="AN57" s="92"/>
      <c r="AO57" s="94"/>
      <c r="AP57" s="95">
        <f>'[1]2. melléklet'!CG56+'[1]2. melléklet'!BX56</f>
        <v>0</v>
      </c>
      <c r="AQ57" s="95">
        <f>'[1]2. melléklet'!O56+'[1]2. melléklet'!CK56</f>
        <v>6497</v>
      </c>
      <c r="AR57" s="95">
        <f>'[1]2. melléklet'!BI56+'[1]2. melléklet'!BR56+'[1]2. melléklet'!BV56+'[1]2. melléklet'!CH56+'[1]2. melléklet'!CI56+'[1]2. melléklet'!CJ56</f>
        <v>423</v>
      </c>
      <c r="AS57" s="95">
        <f>'[1]2. melléklet'!BW56+'[1]2. melléklet'!CL56+'[1]2. melléklet'!CX56</f>
        <v>0</v>
      </c>
      <c r="AT57" s="95">
        <f>'[1]2. melléklet'!AT56</f>
        <v>0</v>
      </c>
      <c r="AU57" s="95"/>
      <c r="AV57" s="95">
        <f>'[1]2. melléklet'!CM56+'[1]2. melléklet'!CW56</f>
        <v>0</v>
      </c>
      <c r="AW57" s="231">
        <f t="shared" si="50"/>
        <v>6920</v>
      </c>
      <c r="AX57" s="95">
        <f t="shared" si="51"/>
        <v>237480</v>
      </c>
    </row>
    <row r="58" spans="1:50" s="86" customFormat="1" ht="16.5" thickBot="1">
      <c r="A58" s="4" t="s">
        <v>154</v>
      </c>
      <c r="B58" s="87"/>
      <c r="C58" s="88" t="s">
        <v>54</v>
      </c>
      <c r="D58" s="92" t="s">
        <v>155</v>
      </c>
      <c r="E58" s="93"/>
      <c r="F58" s="92"/>
      <c r="G58" s="92"/>
      <c r="H58" s="94"/>
      <c r="I58" s="95">
        <f>'[1]2. melléklet_II'!L57+'[1]2. melléklet_II'!AN57+'[1]2. melléklet_II'!BC57+'[1]2. melléklet_II'!BD57+'[1]3. melléklet_II'!J57+'[1]3. melléklet_II'!Z57+'[1]Javaslat_III'!N62</f>
        <v>193760</v>
      </c>
      <c r="J58" s="95">
        <f>'[1]2. melléklet_II'!K57+'[1]2. melléklet_II'!AO57+'[1]2. melléklet_II'!AQ57+'[1]2. melléklet_II'!BF57+'[1]2. melléklet_II'!BG57+'[1]2. melléklet_II'!BH57+'[1]3. melléklet_II'!Y57+'[1]Javaslat_III'!N54</f>
        <v>175032</v>
      </c>
      <c r="K58" s="95">
        <f>'[1]2. melléklet'!AD57+'[1]2. melléklet'!AR57+'[1]3. melléklet'!P57</f>
        <v>51214</v>
      </c>
      <c r="L58" s="168">
        <f>'[1]5. melléklet_II'!S57+'[1]6. melléklet_II'!S57+'[1]7. melléklet_II'!R57+'[1]Javaslat_III'!N200+'[1]Javaslat_III'!N211+'[1]Javaslat_III'!N216+'[1]Javaslat_III'!N226+'[1]Javaslat_III'!N231</f>
        <v>123045</v>
      </c>
      <c r="M58" s="168">
        <f>'[1]9. melléklet_II'!P57</f>
        <v>71911</v>
      </c>
      <c r="N58" s="168">
        <f>'[1]8. melléklet_II'!M57+'[1]2. melléklet_II'!BS57+'[1]2. melléklet_II'!BT57</f>
        <v>22103</v>
      </c>
      <c r="O58" s="95">
        <f>'[1]2. melléklet'!AP57+'[1]2. melléklet'!CY57</f>
        <v>5246</v>
      </c>
      <c r="P58" s="95"/>
      <c r="Q58" s="95">
        <f>'[1]2. melléklet'!AS57+'[1]2. melléklet'!BE57</f>
        <v>61462</v>
      </c>
      <c r="R58" s="4" t="s">
        <v>661</v>
      </c>
      <c r="S58" s="87"/>
      <c r="T58" s="88" t="s">
        <v>54</v>
      </c>
      <c r="U58" s="92" t="s">
        <v>155</v>
      </c>
      <c r="V58" s="93"/>
      <c r="W58" s="92"/>
      <c r="X58" s="92"/>
      <c r="Y58" s="94"/>
      <c r="Z58" s="168">
        <f>'[1]2. melléklet'!AA57+'[1]2. melléklet'!AB57+'[1]2. melléklet'!AC57</f>
        <v>5192</v>
      </c>
      <c r="AA58" s="95">
        <f>'[1]2. melléklet_II'!I57+'[1]2. melléklet_II'!M57+'[1]2. melléklet_II'!P57+'[1]2. melléklet_II'!Y57+'[1]2. melléklet_II'!Z57+'[1]3. melléklet_II'!I57+'[1]3. melléklet_II'!K57+'[1]3. melléklet_II'!M57+'[1]3. melléklet_II'!N57+'[1]4. melléklet_II'!Q57+'[1]Javaslat_III'!N23+'[1]Javaslat_III'!N73+'[1]Javaslat_III'!N136</f>
        <v>508769</v>
      </c>
      <c r="AB58" s="95">
        <f>'[1]2. melléklet'!BU57</f>
        <v>0</v>
      </c>
      <c r="AC58" s="95">
        <f>'[1]2. melléklet'!AE57</f>
        <v>0</v>
      </c>
      <c r="AD58" s="95">
        <f>'[1]3. melléklet'!AB57</f>
        <v>0</v>
      </c>
      <c r="AE58" s="95">
        <f>'[1]2. melléklet'!CZ57+'[1]3. melléklet'!AC57+'[1]2. melléklet'!DA57</f>
        <v>0</v>
      </c>
      <c r="AF58" s="95">
        <f>'[1]2. melléklet'!CV57+'[1]3. melléklet'!AA57</f>
        <v>0</v>
      </c>
      <c r="AG58" s="231">
        <f t="shared" si="48"/>
        <v>1217734</v>
      </c>
      <c r="AH58" s="4" t="s">
        <v>662</v>
      </c>
      <c r="AI58" s="87"/>
      <c r="AJ58" s="88" t="s">
        <v>54</v>
      </c>
      <c r="AK58" s="92" t="s">
        <v>155</v>
      </c>
      <c r="AL58" s="93"/>
      <c r="AM58" s="92"/>
      <c r="AN58" s="92"/>
      <c r="AO58" s="94"/>
      <c r="AP58" s="95">
        <f>'[1]2. melléklet'!CG57+'[1]2. melléklet'!BX57</f>
        <v>0</v>
      </c>
      <c r="AQ58" s="95">
        <f>'[1]2. melléklet_II'!O57+'[1]2. melléklet_II'!CK57</f>
        <v>62724</v>
      </c>
      <c r="AR58" s="95">
        <f>'[1]2. melléklet'!BI57+'[1]2. melléklet'!BR57+'[1]2. melléklet'!BV57+'[1]2. melléklet'!CH57+'[1]2. melléklet'!CI57+'[1]2. melléklet'!CJ57</f>
        <v>3600</v>
      </c>
      <c r="AS58" s="95">
        <f>'[1]2. melléklet'!BW57+'[1]2. melléklet'!CL57+'[1]2. melléklet'!CX57</f>
        <v>550</v>
      </c>
      <c r="AT58" s="95">
        <f>'[1]2. melléklet'!AT57</f>
        <v>0</v>
      </c>
      <c r="AU58" s="95"/>
      <c r="AV58" s="95">
        <f>'[1]2. melléklet'!CM57+'[1]2. melléklet'!CW57</f>
        <v>0</v>
      </c>
      <c r="AW58" s="231">
        <f t="shared" si="50"/>
        <v>66874</v>
      </c>
      <c r="AX58" s="95">
        <f t="shared" si="51"/>
        <v>1284608</v>
      </c>
    </row>
    <row r="59" spans="1:50" s="86" customFormat="1" ht="16.5" thickBot="1">
      <c r="A59" s="4" t="s">
        <v>156</v>
      </c>
      <c r="B59" s="87"/>
      <c r="C59" s="88" t="s">
        <v>157</v>
      </c>
      <c r="D59" s="96" t="s">
        <v>158</v>
      </c>
      <c r="E59" s="97"/>
      <c r="F59" s="97"/>
      <c r="G59" s="96"/>
      <c r="H59" s="98"/>
      <c r="I59" s="99">
        <f>'[1]2. melléklet'!L58+'[1]2. melléklet'!AN58+'[1]2. melléklet'!BC58+'[1]2. melléklet'!BD58+'[1]3. melléklet'!J58+'[1]3. melléklet'!Z58</f>
        <v>0</v>
      </c>
      <c r="J59" s="99">
        <f>'[1]2. melléklet'!K58+'[1]2. melléklet'!AO58+'[1]2. melléklet'!AQ58+'[1]2. melléklet'!BF58+'[1]2. melléklet'!BG58+'[1]2. melléklet'!BH58+'[1]3. melléklet'!Y58</f>
        <v>0</v>
      </c>
      <c r="K59" s="99">
        <f>'[1]2. melléklet'!AD58+'[1]2. melléklet'!AR58+'[1]3. melléklet'!P58</f>
        <v>0</v>
      </c>
      <c r="L59" s="168">
        <f>'[1]5. melléklet'!S58+'[1]6. melléklet'!S58+'[1]7. melléklet'!R58</f>
        <v>0</v>
      </c>
      <c r="M59" s="168">
        <f>'[1]9. melléklet'!P58</f>
        <v>0</v>
      </c>
      <c r="N59" s="168">
        <f>'[1]8. melléklet'!M58</f>
        <v>0</v>
      </c>
      <c r="O59" s="99">
        <f>'[1]2. melléklet'!AP58+'[1]2. melléklet'!CY58</f>
        <v>0</v>
      </c>
      <c r="P59" s="99"/>
      <c r="Q59" s="99">
        <f>'[1]2. melléklet'!AS58+'[1]2. melléklet'!BE58</f>
        <v>0</v>
      </c>
      <c r="R59" s="4" t="s">
        <v>667</v>
      </c>
      <c r="S59" s="87"/>
      <c r="T59" s="88" t="s">
        <v>157</v>
      </c>
      <c r="U59" s="96" t="s">
        <v>158</v>
      </c>
      <c r="V59" s="97"/>
      <c r="W59" s="97"/>
      <c r="X59" s="96"/>
      <c r="Y59" s="98"/>
      <c r="Z59" s="168">
        <f>'[1]2. melléklet'!AA58+'[1]2. melléklet'!AB58+'[1]2. melléklet'!AC58</f>
        <v>0</v>
      </c>
      <c r="AA59" s="99">
        <f>'[1]2. melléklet'!I58+'[1]2. melléklet'!M58+'[1]2. melléklet'!P58+'[1]2. melléklet'!Y58+'[1]2. melléklet'!Z58+'[1]3. melléklet'!I58+'[1]3. melléklet'!K58+'[1]3. melléklet'!M58+'[1]3. melléklet'!N58+'[1]4. melléklet'!Q58</f>
        <v>0</v>
      </c>
      <c r="AB59" s="99">
        <f>'[1]2. melléklet'!BU58</f>
        <v>0</v>
      </c>
      <c r="AC59" s="99">
        <f>'[1]2. melléklet'!AE58</f>
        <v>0</v>
      </c>
      <c r="AD59" s="99">
        <f>'[1]3. melléklet'!AB58</f>
        <v>0</v>
      </c>
      <c r="AE59" s="99">
        <f>'[1]2. melléklet'!CZ58+'[1]3. melléklet'!AC58+'[1]2. melléklet'!DA58</f>
        <v>18709</v>
      </c>
      <c r="AF59" s="99">
        <f>'[1]2. melléklet'!CV58+'[1]3. melléklet'!AA58</f>
        <v>8296</v>
      </c>
      <c r="AG59" s="231">
        <f t="shared" si="48"/>
        <v>27005</v>
      </c>
      <c r="AH59" s="4" t="s">
        <v>668</v>
      </c>
      <c r="AI59" s="87"/>
      <c r="AJ59" s="88" t="s">
        <v>157</v>
      </c>
      <c r="AK59" s="96" t="s">
        <v>158</v>
      </c>
      <c r="AL59" s="97"/>
      <c r="AM59" s="97"/>
      <c r="AN59" s="96"/>
      <c r="AO59" s="98"/>
      <c r="AP59" s="99">
        <f>'[1]2. melléklet'!CG58+'[1]2. melléklet'!BX58</f>
        <v>0</v>
      </c>
      <c r="AQ59" s="99">
        <f>'[1]2. melléklet'!O58+'[1]2. melléklet'!CK58</f>
        <v>0</v>
      </c>
      <c r="AR59" s="99">
        <f>'[1]2. melléklet'!BI58+'[1]2. melléklet'!BR58+'[1]2. melléklet'!BV58+'[1]2. melléklet'!CH58+'[1]2. melléklet'!CI58+'[1]2. melléklet'!CJ58</f>
        <v>0</v>
      </c>
      <c r="AS59" s="99">
        <f>'[1]2. melléklet'!BW58+'[1]2. melléklet'!CL58+'[1]2. melléklet'!CX58+'[1]2. melléklet'!BT58+'[1]2. melléklet'!BS58</f>
        <v>6588</v>
      </c>
      <c r="AT59" s="99">
        <f>'[1]2. melléklet'!AT58</f>
        <v>0</v>
      </c>
      <c r="AU59" s="99"/>
      <c r="AV59" s="99">
        <f>'[1]2. melléklet'!CM58+'[1]2. melléklet'!CW58</f>
        <v>13426</v>
      </c>
      <c r="AW59" s="231">
        <f t="shared" si="50"/>
        <v>20014</v>
      </c>
      <c r="AX59" s="99">
        <f t="shared" si="51"/>
        <v>47019</v>
      </c>
    </row>
    <row r="60" spans="1:50" s="86" customFormat="1" ht="16.5" thickBot="1">
      <c r="A60" s="4" t="s">
        <v>159</v>
      </c>
      <c r="B60" s="87"/>
      <c r="C60" s="88" t="s">
        <v>83</v>
      </c>
      <c r="D60" s="92" t="s">
        <v>160</v>
      </c>
      <c r="E60" s="93"/>
      <c r="F60" s="92"/>
      <c r="G60" s="92"/>
      <c r="H60" s="94"/>
      <c r="I60" s="95">
        <f>SUM(I61:I66)</f>
        <v>4800</v>
      </c>
      <c r="J60" s="95">
        <f aca="true" t="shared" si="52" ref="J60:P60">SUM(J61:J66)</f>
        <v>0</v>
      </c>
      <c r="K60" s="95">
        <f t="shared" si="52"/>
        <v>9304</v>
      </c>
      <c r="L60" s="95">
        <f t="shared" si="52"/>
        <v>23555</v>
      </c>
      <c r="M60" s="95">
        <f t="shared" si="52"/>
        <v>12350</v>
      </c>
      <c r="N60" s="95">
        <f t="shared" si="52"/>
        <v>5935</v>
      </c>
      <c r="O60" s="95">
        <f t="shared" si="52"/>
        <v>0</v>
      </c>
      <c r="P60" s="95">
        <f t="shared" si="52"/>
        <v>40633</v>
      </c>
      <c r="Q60" s="95">
        <f>SUM(Q61:Q66)</f>
        <v>0</v>
      </c>
      <c r="R60" s="4" t="s">
        <v>673</v>
      </c>
      <c r="S60" s="87"/>
      <c r="T60" s="88" t="s">
        <v>83</v>
      </c>
      <c r="U60" s="92" t="s">
        <v>160</v>
      </c>
      <c r="V60" s="93"/>
      <c r="W60" s="92"/>
      <c r="X60" s="92"/>
      <c r="Y60" s="94"/>
      <c r="Z60" s="95">
        <f aca="true" t="shared" si="53" ref="Z60:AF60">SUM(Z61:Z66)</f>
        <v>0</v>
      </c>
      <c r="AA60" s="95">
        <f t="shared" si="53"/>
        <v>530838</v>
      </c>
      <c r="AB60" s="95">
        <f t="shared" si="53"/>
        <v>7550</v>
      </c>
      <c r="AC60" s="95">
        <f t="shared" si="53"/>
        <v>41104</v>
      </c>
      <c r="AD60" s="95">
        <f t="shared" si="53"/>
        <v>0</v>
      </c>
      <c r="AE60" s="95">
        <f t="shared" si="53"/>
        <v>900</v>
      </c>
      <c r="AF60" s="95">
        <f t="shared" si="53"/>
        <v>0</v>
      </c>
      <c r="AG60" s="231">
        <f t="shared" si="48"/>
        <v>676969</v>
      </c>
      <c r="AH60" s="4" t="s">
        <v>674</v>
      </c>
      <c r="AI60" s="87"/>
      <c r="AJ60" s="88" t="s">
        <v>83</v>
      </c>
      <c r="AK60" s="92" t="s">
        <v>160</v>
      </c>
      <c r="AL60" s="93"/>
      <c r="AM60" s="92"/>
      <c r="AN60" s="92"/>
      <c r="AO60" s="94"/>
      <c r="AP60" s="95">
        <f>SUM(AP61:AP66)</f>
        <v>102011</v>
      </c>
      <c r="AQ60" s="95">
        <f aca="true" t="shared" si="54" ref="AQ60:AV60">SUM(AQ61:AQ66)</f>
        <v>0</v>
      </c>
      <c r="AR60" s="95">
        <f t="shared" si="54"/>
        <v>91888</v>
      </c>
      <c r="AS60" s="95">
        <f t="shared" si="54"/>
        <v>1900</v>
      </c>
      <c r="AT60" s="95">
        <f t="shared" si="54"/>
        <v>0</v>
      </c>
      <c r="AU60" s="95">
        <f t="shared" si="54"/>
        <v>0</v>
      </c>
      <c r="AV60" s="95">
        <f t="shared" si="54"/>
        <v>0</v>
      </c>
      <c r="AW60" s="231">
        <f t="shared" si="50"/>
        <v>195799</v>
      </c>
      <c r="AX60" s="95">
        <f t="shared" si="51"/>
        <v>872768</v>
      </c>
    </row>
    <row r="61" spans="1:50" s="106" customFormat="1" ht="15" thickBot="1">
      <c r="A61" s="4" t="s">
        <v>161</v>
      </c>
      <c r="B61" s="100"/>
      <c r="C61" s="101"/>
      <c r="D61" s="102" t="s">
        <v>162</v>
      </c>
      <c r="E61" s="103" t="s">
        <v>163</v>
      </c>
      <c r="F61" s="103"/>
      <c r="G61" s="103"/>
      <c r="H61" s="104"/>
      <c r="I61" s="32">
        <f>'[1]2. melléklet'!L60+'[1]2. melléklet'!AN60+'[1]2. melléklet'!BC60+'[1]2. melléklet'!BD60+'[1]3. melléklet'!J60+'[1]3. melléklet'!Z60</f>
        <v>0</v>
      </c>
      <c r="J61" s="164">
        <f>'[1]2. melléklet'!K60+'[1]2. melléklet'!AO60+'[1]2. melléklet'!AQ60+'[1]2. melléklet'!BF60+'[1]2. melléklet'!BG60+'[1]2. melléklet'!BH60+'[1]3. melléklet'!Y60</f>
        <v>0</v>
      </c>
      <c r="K61" s="164">
        <f>'[1]2. melléklet'!AD60+'[1]2. melléklet'!AR60+'[1]3. melléklet'!P60</f>
        <v>0</v>
      </c>
      <c r="L61" s="164">
        <f>'[1]5. melléklet_II'!S60+'[1]6. melléklet_II'!S60+'[1]7. melléklet_II'!R60</f>
        <v>23555</v>
      </c>
      <c r="M61" s="164">
        <f>'[1]9. melléklet_II'!P60</f>
        <v>12350</v>
      </c>
      <c r="N61" s="164">
        <f>'[1]8. melléklet_II'!M60+'[1]2. melléklet_II'!BS60+'[1]2. melléklet_II'!BT60</f>
        <v>5935</v>
      </c>
      <c r="O61" s="164">
        <f>'[1]2. melléklet'!AP60+'[1]2. melléklet'!CY60</f>
        <v>0</v>
      </c>
      <c r="P61" s="105"/>
      <c r="Q61" s="164">
        <f>'[1]2. melléklet'!AS60+'[1]2. melléklet'!BE60</f>
        <v>0</v>
      </c>
      <c r="R61" s="4" t="s">
        <v>679</v>
      </c>
      <c r="S61" s="100"/>
      <c r="T61" s="101"/>
      <c r="U61" s="102" t="s">
        <v>162</v>
      </c>
      <c r="V61" s="103" t="s">
        <v>163</v>
      </c>
      <c r="W61" s="103"/>
      <c r="X61" s="103"/>
      <c r="Y61" s="104"/>
      <c r="Z61" s="164">
        <f>'[1]2. melléklet'!AA60+'[1]2. melléklet'!AB60+'[1]2. melléklet'!AC60</f>
        <v>0</v>
      </c>
      <c r="AA61" s="164">
        <f>'[1]2. melléklet_II'!I60+'[1]2. melléklet_II'!M60+'[1]2. melléklet_II'!P60+'[1]2. melléklet_II'!Y60+'[1]2. melléklet_II'!Z60+'[1]3. melléklet_II'!I60+'[1]3. melléklet_II'!K60+'[1]3. melléklet_II'!M60+'[1]3. melléklet_II'!N60+'[1]4. melléklet_II'!Q60</f>
        <v>36550</v>
      </c>
      <c r="AB61" s="164">
        <f>'[1]2. melléklet'!BU60</f>
        <v>0</v>
      </c>
      <c r="AC61" s="105">
        <f>'[1]2. melléklet'!AE60</f>
        <v>0</v>
      </c>
      <c r="AD61" s="105">
        <f>'[1]3. melléklet'!AB60</f>
        <v>0</v>
      </c>
      <c r="AE61" s="105">
        <f>'[1]2. melléklet'!CZ60+'[1]3. melléklet'!AC60+'[1]2. melléklet'!DA60</f>
        <v>0</v>
      </c>
      <c r="AF61" s="105">
        <f>'[1]2. melléklet'!CV60+'[1]3. melléklet'!AA60</f>
        <v>0</v>
      </c>
      <c r="AG61" s="232">
        <f t="shared" si="48"/>
        <v>78390</v>
      </c>
      <c r="AH61" s="4" t="s">
        <v>680</v>
      </c>
      <c r="AI61" s="100"/>
      <c r="AJ61" s="101"/>
      <c r="AK61" s="102" t="s">
        <v>162</v>
      </c>
      <c r="AL61" s="103" t="s">
        <v>163</v>
      </c>
      <c r="AM61" s="103"/>
      <c r="AN61" s="103"/>
      <c r="AO61" s="104"/>
      <c r="AP61" s="105">
        <f>'[1]2. melléklet'!CG60+'[1]2. melléklet'!BX60</f>
        <v>0</v>
      </c>
      <c r="AQ61" s="164">
        <f>'[1]2. melléklet'!O60+'[1]2. melléklet'!CK60</f>
        <v>0</v>
      </c>
      <c r="AR61" s="105">
        <f>'[1]2. melléklet'!BI60+'[1]2. melléklet'!BR60+'[1]2. melléklet'!BV60+'[1]2. melléklet'!CH60+'[1]2. melléklet'!CI60+'[1]2. melléklet'!CJ60</f>
        <v>0</v>
      </c>
      <c r="AS61" s="105">
        <f>'[1]2. melléklet'!BW60+'[1]2. melléklet'!CL60+'[1]2. melléklet'!CX60</f>
        <v>0</v>
      </c>
      <c r="AT61" s="105">
        <f>'[1]2. melléklet'!AT60</f>
        <v>0</v>
      </c>
      <c r="AU61" s="105"/>
      <c r="AV61" s="105">
        <f>'[1]2. melléklet'!CM60+'[1]2. melléklet'!CW60</f>
        <v>0</v>
      </c>
      <c r="AW61" s="232">
        <f t="shared" si="50"/>
        <v>0</v>
      </c>
      <c r="AX61" s="105">
        <f t="shared" si="51"/>
        <v>78390</v>
      </c>
    </row>
    <row r="62" spans="1:50" s="106" customFormat="1" ht="15" thickBot="1">
      <c r="A62" s="4" t="s">
        <v>164</v>
      </c>
      <c r="B62" s="100"/>
      <c r="C62" s="101"/>
      <c r="D62" s="102" t="s">
        <v>165</v>
      </c>
      <c r="E62" s="103" t="s">
        <v>166</v>
      </c>
      <c r="F62" s="103"/>
      <c r="G62" s="103"/>
      <c r="H62" s="104"/>
      <c r="I62" s="32">
        <f>'[1]2. melléklet'!L61+'[1]2. melléklet'!AN61+'[1]2. melléklet'!BC61+'[1]2. melléklet'!BD61+'[1]3. melléklet'!J61+'[1]3. melléklet'!Z61</f>
        <v>0</v>
      </c>
      <c r="J62" s="164">
        <f>'[1]2. melléklet'!K61+'[1]2. melléklet'!AO61+'[1]2. melléklet'!AQ61+'[1]2. melléklet'!BF61+'[1]2. melléklet'!BG61+'[1]2. melléklet'!BH61+'[1]3. melléklet'!Y61</f>
        <v>0</v>
      </c>
      <c r="K62" s="164">
        <f>'[1]2. melléklet'!AD61+'[1]2. melléklet'!AR61+'[1]3. melléklet'!P61</f>
        <v>1454</v>
      </c>
      <c r="L62" s="164">
        <f>'[1]5. melléklet'!S61+'[1]6. melléklet'!S61+'[1]7. melléklet'!R61</f>
        <v>0</v>
      </c>
      <c r="M62" s="164">
        <f>'[1]9. melléklet'!P61</f>
        <v>0</v>
      </c>
      <c r="N62" s="164">
        <f>'[1]8. melléklet'!M61+'[1]2. melléklet'!BS61+'[1]2. melléklet'!BT61</f>
        <v>0</v>
      </c>
      <c r="O62" s="164">
        <f>'[1]2. melléklet'!AP61+'[1]2. melléklet'!CY61</f>
        <v>0</v>
      </c>
      <c r="P62" s="105">
        <v>40633</v>
      </c>
      <c r="Q62" s="164">
        <f>'[1]2. melléklet'!AS61+'[1]2. melléklet'!BE61</f>
        <v>0</v>
      </c>
      <c r="R62" s="4" t="s">
        <v>685</v>
      </c>
      <c r="S62" s="100"/>
      <c r="T62" s="101"/>
      <c r="U62" s="102" t="s">
        <v>165</v>
      </c>
      <c r="V62" s="103" t="s">
        <v>166</v>
      </c>
      <c r="W62" s="103"/>
      <c r="X62" s="103"/>
      <c r="Y62" s="104"/>
      <c r="Z62" s="164">
        <f>'[1]2. melléklet'!AA61+'[1]2. melléklet'!AB61+'[1]2. melléklet'!AC61</f>
        <v>0</v>
      </c>
      <c r="AA62" s="164">
        <f>'[1]2. melléklet_II'!I61+'[1]2. melléklet_II'!M61+'[1]2. melléklet_II'!P61+'[1]2. melléklet_II'!Y61+'[1]2. melléklet_II'!Z61+'[1]3. melléklet_II'!I61+'[1]3. melléklet_II'!K61+'[1]3. melléklet_II'!M61+'[1]3. melléklet_II'!N61+'[1]4. melléklet_II'!Q61-P62</f>
        <v>398005</v>
      </c>
      <c r="AB62" s="164">
        <f>'[1]2. melléklet'!BU61</f>
        <v>0</v>
      </c>
      <c r="AC62" s="105">
        <f>'[1]2. melléklet'!AE61</f>
        <v>0</v>
      </c>
      <c r="AD62" s="105">
        <f>'[1]3. melléklet'!AB61</f>
        <v>0</v>
      </c>
      <c r="AE62" s="105">
        <f>'[1]2. melléklet'!CZ61+'[1]3. melléklet'!AC61+'[1]2. melléklet'!DA61</f>
        <v>0</v>
      </c>
      <c r="AF62" s="105">
        <f>'[1]2. melléklet'!CV61+'[1]3. melléklet'!AA61</f>
        <v>0</v>
      </c>
      <c r="AG62" s="232">
        <f t="shared" si="48"/>
        <v>440092</v>
      </c>
      <c r="AH62" s="4" t="s">
        <v>686</v>
      </c>
      <c r="AI62" s="100"/>
      <c r="AJ62" s="101"/>
      <c r="AK62" s="102" t="s">
        <v>165</v>
      </c>
      <c r="AL62" s="103" t="s">
        <v>166</v>
      </c>
      <c r="AM62" s="103"/>
      <c r="AN62" s="103"/>
      <c r="AO62" s="104"/>
      <c r="AP62" s="105">
        <f>'[1]2. melléklet'!CG61+'[1]2. melléklet'!BX61</f>
        <v>0</v>
      </c>
      <c r="AQ62" s="164">
        <f>'[1]2. melléklet'!O61+'[1]2. melléklet'!CK61</f>
        <v>0</v>
      </c>
      <c r="AR62" s="105">
        <f>'[1]2. melléklet'!BI61+'[1]2. melléklet'!BR61+'[1]2. melléklet'!BV61+'[1]2. melléklet'!CH61+'[1]2. melléklet'!CI61+'[1]2. melléklet'!CJ61</f>
        <v>0</v>
      </c>
      <c r="AS62" s="105">
        <f>'[1]2. melléklet'!BW61+'[1]2. melléklet'!CL61+'[1]2. melléklet'!CX61</f>
        <v>1900</v>
      </c>
      <c r="AT62" s="105">
        <f>'[1]2. melléklet'!AT61</f>
        <v>0</v>
      </c>
      <c r="AU62" s="105"/>
      <c r="AV62" s="105">
        <f>'[1]2. melléklet'!CM61+'[1]2. melléklet'!CW61</f>
        <v>0</v>
      </c>
      <c r="AW62" s="232">
        <f t="shared" si="50"/>
        <v>1900</v>
      </c>
      <c r="AX62" s="105">
        <f t="shared" si="51"/>
        <v>441992</v>
      </c>
    </row>
    <row r="63" spans="1:50" s="106" customFormat="1" ht="15" thickBot="1">
      <c r="A63" s="4" t="s">
        <v>167</v>
      </c>
      <c r="B63" s="100"/>
      <c r="C63" s="101"/>
      <c r="D63" s="102" t="s">
        <v>168</v>
      </c>
      <c r="E63" s="103" t="s">
        <v>169</v>
      </c>
      <c r="F63" s="107"/>
      <c r="G63" s="103"/>
      <c r="H63" s="104"/>
      <c r="I63" s="32">
        <f>'[1]2. melléklet'!L62+'[1]2. melléklet'!AN62+'[1]2. melléklet'!BC62+'[1]2. melléklet'!BD62+'[1]3. melléklet'!J62+'[1]3. melléklet'!Z62</f>
        <v>0</v>
      </c>
      <c r="J63" s="164">
        <f>'[1]2. melléklet'!K62+'[1]2. melléklet'!AO62+'[1]2. melléklet'!AQ62+'[1]2. melléklet'!BF62+'[1]2. melléklet'!BG62+'[1]2. melléklet'!BH62+'[1]3. melléklet'!Y62</f>
        <v>0</v>
      </c>
      <c r="K63" s="164">
        <f>'[1]2. melléklet'!AD62+'[1]2. melléklet'!AR62+'[1]3. melléklet'!P62</f>
        <v>0</v>
      </c>
      <c r="L63" s="164">
        <f>'[1]5. melléklet'!S62+'[1]6. melléklet'!S62+'[1]7. melléklet'!R62</f>
        <v>0</v>
      </c>
      <c r="M63" s="164">
        <f>'[1]9. melléklet'!P62</f>
        <v>0</v>
      </c>
      <c r="N63" s="164">
        <f>'[1]8. melléklet'!M62+'[1]2. melléklet'!BS62+'[1]2. melléklet'!BT62</f>
        <v>0</v>
      </c>
      <c r="O63" s="164">
        <f>'[1]2. melléklet'!AP62+'[1]2. melléklet'!CY62</f>
        <v>0</v>
      </c>
      <c r="P63" s="105"/>
      <c r="Q63" s="164">
        <f>'[1]2. melléklet'!AS62+'[1]2. melléklet'!BE62</f>
        <v>0</v>
      </c>
      <c r="R63" s="4" t="s">
        <v>691</v>
      </c>
      <c r="S63" s="100"/>
      <c r="T63" s="101"/>
      <c r="U63" s="102" t="s">
        <v>168</v>
      </c>
      <c r="V63" s="103" t="s">
        <v>169</v>
      </c>
      <c r="W63" s="107"/>
      <c r="X63" s="103"/>
      <c r="Y63" s="104"/>
      <c r="Z63" s="164">
        <f>'[1]2. melléklet'!AA62+'[1]2. melléklet'!AB62+'[1]2. melléklet'!AC62</f>
        <v>0</v>
      </c>
      <c r="AA63" s="164">
        <f>'[1]2. melléklet'!I62+'[1]2. melléklet'!M62+'[1]2. melléklet'!P62+'[1]2. melléklet'!Y62+'[1]2. melléklet'!Z62+'[1]3. melléklet'!I62+'[1]3. melléklet'!K62+'[1]3. melléklet'!M62+'[1]3. melléklet'!N62+'[1]4. melléklet'!Q62</f>
        <v>0</v>
      </c>
      <c r="AB63" s="164">
        <f>'[1]2. melléklet'!BU62</f>
        <v>0</v>
      </c>
      <c r="AC63" s="105">
        <f>'[1]2. melléklet'!AE62</f>
        <v>0</v>
      </c>
      <c r="AD63" s="105">
        <f>'[1]3. melléklet'!AB62</f>
        <v>0</v>
      </c>
      <c r="AE63" s="105">
        <f>'[1]2. melléklet'!CZ62+'[1]3. melléklet'!AC62+'[1]2. melléklet'!DA62</f>
        <v>900</v>
      </c>
      <c r="AF63" s="105">
        <f>'[1]2. melléklet'!CV62+'[1]3. melléklet'!AA62</f>
        <v>0</v>
      </c>
      <c r="AG63" s="232">
        <f t="shared" si="48"/>
        <v>900</v>
      </c>
      <c r="AH63" s="4" t="s">
        <v>692</v>
      </c>
      <c r="AI63" s="100"/>
      <c r="AJ63" s="101"/>
      <c r="AK63" s="102" t="s">
        <v>168</v>
      </c>
      <c r="AL63" s="103" t="s">
        <v>169</v>
      </c>
      <c r="AM63" s="107"/>
      <c r="AN63" s="103"/>
      <c r="AO63" s="104"/>
      <c r="AP63" s="105">
        <f>'[1]2. melléklet'!CG62+'[1]2. melléklet'!BX62</f>
        <v>0</v>
      </c>
      <c r="AQ63" s="164">
        <f>'[1]2. melléklet'!O62+'[1]2. melléklet'!CK62</f>
        <v>0</v>
      </c>
      <c r="AR63" s="105">
        <f>'[1]2. melléklet'!BI62+'[1]2. melléklet'!BR62+'[1]2. melléklet'!BV62+'[1]2. melléklet'!CH62+'[1]2. melléklet'!CI62+'[1]2. melléklet'!CJ62</f>
        <v>0</v>
      </c>
      <c r="AS63" s="105">
        <f>'[1]2. melléklet'!BW62+'[1]2. melléklet'!CL62+'[1]2. melléklet'!CX62</f>
        <v>0</v>
      </c>
      <c r="AT63" s="105">
        <f>'[1]2. melléklet'!AT62</f>
        <v>0</v>
      </c>
      <c r="AU63" s="105"/>
      <c r="AV63" s="105">
        <f>'[1]2. melléklet'!CM62+'[1]2. melléklet'!CW62</f>
        <v>0</v>
      </c>
      <c r="AW63" s="232">
        <f t="shared" si="50"/>
        <v>0</v>
      </c>
      <c r="AX63" s="105">
        <f t="shared" si="51"/>
        <v>900</v>
      </c>
    </row>
    <row r="64" spans="1:50" s="106" customFormat="1" ht="15" thickBot="1">
      <c r="A64" s="4" t="s">
        <v>170</v>
      </c>
      <c r="B64" s="100"/>
      <c r="C64" s="101"/>
      <c r="D64" s="102" t="s">
        <v>171</v>
      </c>
      <c r="E64" s="108" t="s">
        <v>172</v>
      </c>
      <c r="F64" s="109"/>
      <c r="G64" s="108"/>
      <c r="H64" s="110"/>
      <c r="I64" s="32">
        <f>'[1]2. melléklet'!L63+'[1]2. melléklet'!AN63+'[1]2. melléklet'!BC63+'[1]2. melléklet'!BD63+'[1]3. melléklet'!J63+'[1]3. melléklet'!Z63</f>
        <v>4800</v>
      </c>
      <c r="J64" s="164">
        <f>'[1]2. melléklet'!K63+'[1]2. melléklet'!AO63+'[1]2. melléklet'!AQ63+'[1]2. melléklet'!BF63+'[1]2. melléklet'!BG63+'[1]2. melléklet'!BH63+'[1]3. melléklet'!Y63</f>
        <v>0</v>
      </c>
      <c r="K64" s="164">
        <f>'[1]2. melléklet'!AD63+'[1]2. melléklet'!AR63+'[1]3. melléklet'!P63</f>
        <v>7850</v>
      </c>
      <c r="L64" s="164">
        <f>'[1]5. melléklet'!S63+'[1]6. melléklet'!S63+'[1]7. melléklet'!R63</f>
        <v>0</v>
      </c>
      <c r="M64" s="164">
        <f>'[1]9. melléklet'!P63</f>
        <v>0</v>
      </c>
      <c r="N64" s="164">
        <f>'[1]8. melléklet'!M63+'[1]2. melléklet'!BS63+'[1]2. melléklet'!BT63</f>
        <v>0</v>
      </c>
      <c r="O64" s="164">
        <f>'[1]2. melléklet'!AP63+'[1]2. melléklet'!CY63</f>
        <v>0</v>
      </c>
      <c r="P64" s="111"/>
      <c r="Q64" s="164">
        <f>'[1]2. melléklet'!AS63+'[1]2. melléklet'!BE63</f>
        <v>0</v>
      </c>
      <c r="R64" s="4" t="s">
        <v>697</v>
      </c>
      <c r="S64" s="100"/>
      <c r="T64" s="101"/>
      <c r="U64" s="102" t="s">
        <v>171</v>
      </c>
      <c r="V64" s="108" t="s">
        <v>172</v>
      </c>
      <c r="W64" s="109"/>
      <c r="X64" s="108"/>
      <c r="Y64" s="110"/>
      <c r="Z64" s="164">
        <f>'[1]2. melléklet'!AA63+'[1]2. melléklet'!AB63+'[1]2. melléklet'!AC63</f>
        <v>0</v>
      </c>
      <c r="AA64" s="164">
        <f>'[1]2. melléklet'!I63+'[1]2. melléklet'!M63+'[1]2. melléklet'!P63+'[1]2. melléklet'!Y63+'[1]2. melléklet'!Z63+'[1]3. melléklet'!I63+'[1]3. melléklet'!K63+'[1]3. melléklet'!M63+'[1]3. melléklet'!N63+'[1]4. melléklet'!Q63</f>
        <v>0</v>
      </c>
      <c r="AB64" s="164">
        <f>'[1]2. melléklet'!BU63+'[1]Javaslat_III'!N120</f>
        <v>7550</v>
      </c>
      <c r="AC64" s="111">
        <f>'[1]2. melléklet'!AE63+'[1]Javaslat_III'!N85</f>
        <v>41104</v>
      </c>
      <c r="AD64" s="111">
        <f>'[1]3. melléklet'!AB63</f>
        <v>0</v>
      </c>
      <c r="AE64" s="111">
        <f>'[1]2. melléklet'!CZ63+'[1]3. melléklet'!AC63+'[1]2. melléklet'!DA63</f>
        <v>0</v>
      </c>
      <c r="AF64" s="111">
        <f>'[1]2. melléklet'!CV63+'[1]3. melléklet'!AA63</f>
        <v>0</v>
      </c>
      <c r="AG64" s="232">
        <f t="shared" si="48"/>
        <v>61304</v>
      </c>
      <c r="AH64" s="4" t="s">
        <v>698</v>
      </c>
      <c r="AI64" s="100"/>
      <c r="AJ64" s="101"/>
      <c r="AK64" s="102" t="s">
        <v>171</v>
      </c>
      <c r="AL64" s="108" t="s">
        <v>172</v>
      </c>
      <c r="AM64" s="109"/>
      <c r="AN64" s="108"/>
      <c r="AO64" s="110"/>
      <c r="AP64" s="111">
        <f>'[1]2. melléklet_II'!CG63+'[1]2. melléklet_II'!BX63</f>
        <v>102011</v>
      </c>
      <c r="AQ64" s="164">
        <f>'[1]2. melléklet'!O63+'[1]2. melléklet'!CK63</f>
        <v>0</v>
      </c>
      <c r="AR64" s="111">
        <f>'[1]2. melléklet'!BI63+'[1]2. melléklet'!BR63+'[1]2. melléklet'!BV63+'[1]2. melléklet'!CH63+'[1]2. melléklet'!CI63+'[1]2. melléklet'!CJ63+'[1]Javaslat_II'!N105+'[1]Javaslat_III'!N115+'[1]Javaslat_III'!N110</f>
        <v>91888</v>
      </c>
      <c r="AS64" s="111">
        <f>'[1]2. melléklet'!BW63+'[1]2. melléklet'!CL63+'[1]2. melléklet'!CX63</f>
        <v>0</v>
      </c>
      <c r="AT64" s="111">
        <f>'[1]2. melléklet'!AT63</f>
        <v>0</v>
      </c>
      <c r="AU64" s="111"/>
      <c r="AV64" s="111">
        <f>'[1]2. melléklet'!CM63+'[1]2. melléklet'!CW63</f>
        <v>0</v>
      </c>
      <c r="AW64" s="232">
        <f t="shared" si="50"/>
        <v>193899</v>
      </c>
      <c r="AX64" s="111">
        <f t="shared" si="51"/>
        <v>255203</v>
      </c>
    </row>
    <row r="65" spans="1:50" s="106" customFormat="1" ht="15" thickBot="1">
      <c r="A65" s="4" t="s">
        <v>173</v>
      </c>
      <c r="B65" s="100"/>
      <c r="C65" s="101"/>
      <c r="D65" s="102" t="s">
        <v>174</v>
      </c>
      <c r="E65" s="103" t="s">
        <v>175</v>
      </c>
      <c r="F65" s="107"/>
      <c r="G65" s="103"/>
      <c r="H65" s="104"/>
      <c r="I65" s="32">
        <f>'[1]2. melléklet'!L64+'[1]2. melléklet'!AN64+'[1]2. melléklet'!BC64+'[1]2. melléklet'!BD64+'[1]3. melléklet'!J64+'[1]3. melléklet'!Z64</f>
        <v>0</v>
      </c>
      <c r="J65" s="164">
        <f>'[1]2. melléklet'!K64+'[1]2. melléklet'!AO64+'[1]2. melléklet'!AQ64+'[1]2. melléklet'!BF64+'[1]2. melléklet'!BG64+'[1]2. melléklet'!BH64+'[1]3. melléklet'!Y64</f>
        <v>0</v>
      </c>
      <c r="K65" s="164">
        <f>'[1]2. melléklet'!AD64+'[1]2. melléklet'!AR64+'[1]3. melléklet'!P64</f>
        <v>0</v>
      </c>
      <c r="L65" s="164">
        <f>'[1]5. melléklet'!S64+'[1]6. melléklet'!S64+'[1]7. melléklet'!R64</f>
        <v>0</v>
      </c>
      <c r="M65" s="164">
        <f>'[1]9. melléklet'!P64</f>
        <v>0</v>
      </c>
      <c r="N65" s="164">
        <f>'[1]8. melléklet'!M64+'[1]2. melléklet'!BS64+'[1]2. melléklet'!BT64</f>
        <v>0</v>
      </c>
      <c r="O65" s="164">
        <f>'[1]2. melléklet'!AP64+'[1]2. melléklet'!CY64</f>
        <v>0</v>
      </c>
      <c r="P65" s="105"/>
      <c r="Q65" s="164">
        <f>'[1]2. melléklet'!AS64+'[1]2. melléklet'!BE64</f>
        <v>0</v>
      </c>
      <c r="R65" s="4" t="s">
        <v>703</v>
      </c>
      <c r="S65" s="100"/>
      <c r="T65" s="101"/>
      <c r="U65" s="102" t="s">
        <v>174</v>
      </c>
      <c r="V65" s="103" t="s">
        <v>175</v>
      </c>
      <c r="W65" s="107"/>
      <c r="X65" s="103"/>
      <c r="Y65" s="104"/>
      <c r="Z65" s="164">
        <f>'[1]2. melléklet'!AA64+'[1]2. melléklet'!AB64+'[1]2. melléklet'!AC64</f>
        <v>0</v>
      </c>
      <c r="AA65" s="164">
        <f>'[1]2. melléklet'!I64+'[1]2. melléklet'!M64+'[1]2. melléklet'!P64+'[1]2. melléklet'!Y64+'[1]2. melléklet'!Z64+'[1]3. melléklet'!I64+'[1]3. melléklet'!K64+'[1]3. melléklet'!M64+'[1]3. melléklet'!N64</f>
        <v>80000</v>
      </c>
      <c r="AB65" s="164">
        <f>'[1]2. melléklet'!BU64</f>
        <v>0</v>
      </c>
      <c r="AC65" s="105">
        <f>'[1]2. melléklet'!AE64</f>
        <v>0</v>
      </c>
      <c r="AD65" s="105">
        <f>'[1]3. melléklet'!AB64</f>
        <v>0</v>
      </c>
      <c r="AE65" s="105">
        <f>'[1]2. melléklet'!CZ64+'[1]3. melléklet'!AC64+'[1]2. melléklet'!DA64</f>
        <v>0</v>
      </c>
      <c r="AF65" s="105">
        <f>'[1]2. melléklet'!CV64+'[1]3. melléklet'!AA64</f>
        <v>0</v>
      </c>
      <c r="AG65" s="232">
        <f t="shared" si="48"/>
        <v>80000</v>
      </c>
      <c r="AH65" s="4" t="s">
        <v>704</v>
      </c>
      <c r="AI65" s="100"/>
      <c r="AJ65" s="101"/>
      <c r="AK65" s="102" t="s">
        <v>174</v>
      </c>
      <c r="AL65" s="103" t="s">
        <v>175</v>
      </c>
      <c r="AM65" s="107"/>
      <c r="AN65" s="103"/>
      <c r="AO65" s="104"/>
      <c r="AP65" s="105">
        <f>'[1]2. melléklet'!CG64+'[1]2. melléklet'!BX64</f>
        <v>0</v>
      </c>
      <c r="AQ65" s="164">
        <f>'[1]2. melléklet'!O64+'[1]2. melléklet'!CK64</f>
        <v>0</v>
      </c>
      <c r="AR65" s="105">
        <f>'[1]2. melléklet'!BI64+'[1]2. melléklet'!BR64+'[1]2. melléklet'!BV64+'[1]2. melléklet'!CH64+'[1]2. melléklet'!CI64+'[1]2. melléklet'!CJ64</f>
        <v>0</v>
      </c>
      <c r="AS65" s="105">
        <f>'[1]2. melléklet'!BW64+'[1]2. melléklet'!CL64+'[1]2. melléklet'!CX64</f>
        <v>0</v>
      </c>
      <c r="AT65" s="105">
        <f>'[1]2. melléklet'!AT64</f>
        <v>0</v>
      </c>
      <c r="AU65" s="105"/>
      <c r="AV65" s="105">
        <f>'[1]2. melléklet'!CM64+'[1]2. melléklet'!CW64</f>
        <v>0</v>
      </c>
      <c r="AW65" s="232">
        <f t="shared" si="50"/>
        <v>0</v>
      </c>
      <c r="AX65" s="105">
        <f t="shared" si="51"/>
        <v>80000</v>
      </c>
    </row>
    <row r="66" spans="1:50" s="106" customFormat="1" ht="15" thickBot="1">
      <c r="A66" s="4" t="s">
        <v>176</v>
      </c>
      <c r="B66" s="100"/>
      <c r="C66" s="101"/>
      <c r="D66" s="102" t="s">
        <v>177</v>
      </c>
      <c r="E66" s="103" t="s">
        <v>178</v>
      </c>
      <c r="F66" s="107"/>
      <c r="G66" s="103"/>
      <c r="H66" s="104"/>
      <c r="I66" s="32">
        <f>'[1]2. melléklet'!L65+'[1]2. melléklet'!AN65+'[1]2. melléklet'!BC65+'[1]2. melléklet'!BD65+'[1]3. melléklet'!J65+'[1]3. melléklet'!Z65</f>
        <v>0</v>
      </c>
      <c r="J66" s="164">
        <f>'[1]2. melléklet'!K65+'[1]2. melléklet'!AO65+'[1]2. melléklet'!AQ65+'[1]2. melléklet'!BF65+'[1]2. melléklet'!BG65+'[1]2. melléklet'!BH65+'[1]3. melléklet'!Y65</f>
        <v>0</v>
      </c>
      <c r="K66" s="164">
        <f>'[1]2. melléklet'!AD65+'[1]2. melléklet'!AR65+'[1]3. melléklet'!P65</f>
        <v>0</v>
      </c>
      <c r="L66" s="164">
        <f>'[1]5. melléklet'!S65+'[1]6. melléklet'!S65+'[1]7. melléklet'!R65</f>
        <v>0</v>
      </c>
      <c r="M66" s="164">
        <f>'[1]9. melléklet'!P65</f>
        <v>0</v>
      </c>
      <c r="N66" s="164">
        <f>'[1]8. melléklet'!M65+'[1]2. melléklet'!BS65+'[1]2. melléklet'!BT65</f>
        <v>0</v>
      </c>
      <c r="O66" s="164">
        <f>'[1]2. melléklet'!AP65+'[1]2. melléklet'!CY65</f>
        <v>0</v>
      </c>
      <c r="P66" s="105"/>
      <c r="Q66" s="164">
        <f>'[1]2. melléklet'!AS65+'[1]2. melléklet'!BE65</f>
        <v>0</v>
      </c>
      <c r="R66" s="4" t="s">
        <v>709</v>
      </c>
      <c r="S66" s="100"/>
      <c r="T66" s="101"/>
      <c r="U66" s="102" t="s">
        <v>177</v>
      </c>
      <c r="V66" s="103" t="s">
        <v>178</v>
      </c>
      <c r="W66" s="107"/>
      <c r="X66" s="103"/>
      <c r="Y66" s="104"/>
      <c r="Z66" s="164">
        <f>'[1]2. melléklet'!AA65+'[1]2. melléklet'!AB65+'[1]2. melléklet'!AC65</f>
        <v>0</v>
      </c>
      <c r="AA66" s="164">
        <f>'[1]2. melléklet_II'!I65+'[1]2. melléklet_II'!M65+'[1]2. melléklet_II'!P65+'[1]2. melléklet_II'!Y65+'[1]2. melléklet_II'!Z65+'[1]3. melléklet_II'!I65+'[1]3. melléklet_II'!K65+'[1]3. melléklet_II'!M65+'[1]3. melléklet_II'!N65+'[1]Javaslat_III'!N40</f>
        <v>16283</v>
      </c>
      <c r="AB66" s="164">
        <f>'[1]2. melléklet'!BU65</f>
        <v>0</v>
      </c>
      <c r="AC66" s="105">
        <f>'[1]2. melléklet'!AE65</f>
        <v>0</v>
      </c>
      <c r="AD66" s="105">
        <f>'[1]3. melléklet'!AB65</f>
        <v>0</v>
      </c>
      <c r="AE66" s="105">
        <f>'[1]2. melléklet'!CZ65+'[1]3. melléklet'!AC65+'[1]2. melléklet'!DA65</f>
        <v>0</v>
      </c>
      <c r="AF66" s="105">
        <f>'[1]2. melléklet'!CV65+'[1]3. melléklet'!AA65</f>
        <v>0</v>
      </c>
      <c r="AG66" s="232">
        <f t="shared" si="48"/>
        <v>16283</v>
      </c>
      <c r="AH66" s="4" t="s">
        <v>710</v>
      </c>
      <c r="AI66" s="100"/>
      <c r="AJ66" s="101"/>
      <c r="AK66" s="102" t="s">
        <v>177</v>
      </c>
      <c r="AL66" s="103" t="s">
        <v>178</v>
      </c>
      <c r="AM66" s="107"/>
      <c r="AN66" s="103"/>
      <c r="AO66" s="104"/>
      <c r="AP66" s="105">
        <f>'[1]2. melléklet'!CG65+'[1]2. melléklet'!BX65</f>
        <v>0</v>
      </c>
      <c r="AQ66" s="164">
        <f>'[1]2. melléklet'!O65+'[1]2. melléklet'!CK65</f>
        <v>0</v>
      </c>
      <c r="AR66" s="105">
        <f>'[1]2. melléklet'!BI65+'[1]2. melléklet'!BR65+'[1]2. melléklet'!BV65+'[1]2. melléklet'!CH65+'[1]2. melléklet'!CI65+'[1]2. melléklet'!CJ65</f>
        <v>0</v>
      </c>
      <c r="AS66" s="105">
        <f>'[1]2. melléklet'!BW65+'[1]2. melléklet'!CL65+'[1]2. melléklet'!CX65</f>
        <v>0</v>
      </c>
      <c r="AT66" s="105">
        <f>'[1]2. melléklet'!AT65</f>
        <v>0</v>
      </c>
      <c r="AU66" s="105"/>
      <c r="AV66" s="105">
        <f>'[1]2. melléklet'!CM65+'[1]2. melléklet'!CW65</f>
        <v>0</v>
      </c>
      <c r="AW66" s="232">
        <f t="shared" si="50"/>
        <v>0</v>
      </c>
      <c r="AX66" s="105">
        <f t="shared" si="51"/>
        <v>16283</v>
      </c>
    </row>
    <row r="67" spans="1:50" s="86" customFormat="1" ht="16.5" thickBot="1">
      <c r="A67" s="4" t="s">
        <v>179</v>
      </c>
      <c r="B67" s="83" t="s">
        <v>92</v>
      </c>
      <c r="C67" s="84" t="s">
        <v>180</v>
      </c>
      <c r="D67" s="112"/>
      <c r="E67" s="112"/>
      <c r="F67" s="84"/>
      <c r="G67" s="84"/>
      <c r="H67" s="84"/>
      <c r="I67" s="85">
        <f>SUM(I68:I70)</f>
        <v>1113483</v>
      </c>
      <c r="J67" s="85">
        <f aca="true" t="shared" si="55" ref="J67:P67">SUM(J68:J70)</f>
        <v>220370</v>
      </c>
      <c r="K67" s="85">
        <f t="shared" si="55"/>
        <v>1500</v>
      </c>
      <c r="L67" s="85">
        <f t="shared" si="55"/>
        <v>5948</v>
      </c>
      <c r="M67" s="85">
        <f t="shared" si="55"/>
        <v>4920</v>
      </c>
      <c r="N67" s="85">
        <f t="shared" si="55"/>
        <v>735</v>
      </c>
      <c r="O67" s="85">
        <f t="shared" si="55"/>
        <v>0</v>
      </c>
      <c r="P67" s="85">
        <f t="shared" si="55"/>
        <v>0</v>
      </c>
      <c r="Q67" s="85">
        <f>SUM(Q68:Q70)</f>
        <v>18860</v>
      </c>
      <c r="R67" s="4" t="s">
        <v>715</v>
      </c>
      <c r="S67" s="83" t="s">
        <v>92</v>
      </c>
      <c r="T67" s="84" t="s">
        <v>180</v>
      </c>
      <c r="U67" s="112"/>
      <c r="V67" s="112"/>
      <c r="W67" s="84"/>
      <c r="X67" s="84"/>
      <c r="Y67" s="84"/>
      <c r="Z67" s="85">
        <f>SUM(Z68:Z70)</f>
        <v>9500</v>
      </c>
      <c r="AA67" s="85">
        <f aca="true" t="shared" si="56" ref="AA67:AF67">SUM(AA68:AA70)</f>
        <v>347209</v>
      </c>
      <c r="AB67" s="85">
        <f t="shared" si="56"/>
        <v>111397</v>
      </c>
      <c r="AC67" s="85">
        <f>SUM(AC68:AC70)</f>
        <v>0</v>
      </c>
      <c r="AD67" s="85">
        <f>SUM(AD68:AD70)</f>
        <v>0</v>
      </c>
      <c r="AE67" s="85">
        <f>SUM(AE68:AE70)</f>
        <v>0</v>
      </c>
      <c r="AF67" s="85">
        <f t="shared" si="56"/>
        <v>0</v>
      </c>
      <c r="AG67" s="231">
        <f t="shared" si="48"/>
        <v>1833922</v>
      </c>
      <c r="AH67" s="4" t="s">
        <v>716</v>
      </c>
      <c r="AI67" s="83" t="s">
        <v>92</v>
      </c>
      <c r="AJ67" s="84" t="s">
        <v>180</v>
      </c>
      <c r="AK67" s="112"/>
      <c r="AL67" s="112"/>
      <c r="AM67" s="84"/>
      <c r="AN67" s="84"/>
      <c r="AO67" s="84"/>
      <c r="AP67" s="85">
        <f aca="true" t="shared" si="57" ref="AP67:AV67">SUM(AP68:AP70)</f>
        <v>10000</v>
      </c>
      <c r="AQ67" s="85">
        <f t="shared" si="57"/>
        <v>10500</v>
      </c>
      <c r="AR67" s="85">
        <f t="shared" si="57"/>
        <v>8000</v>
      </c>
      <c r="AS67" s="85">
        <f t="shared" si="57"/>
        <v>0</v>
      </c>
      <c r="AT67" s="85">
        <f t="shared" si="57"/>
        <v>13600</v>
      </c>
      <c r="AU67" s="85">
        <f t="shared" si="57"/>
        <v>0</v>
      </c>
      <c r="AV67" s="85">
        <f t="shared" si="57"/>
        <v>0</v>
      </c>
      <c r="AW67" s="231">
        <f t="shared" si="50"/>
        <v>42100</v>
      </c>
      <c r="AX67" s="85">
        <f t="shared" si="51"/>
        <v>1876022</v>
      </c>
    </row>
    <row r="68" spans="1:50" s="86" customFormat="1" ht="16.5" thickBot="1">
      <c r="A68" s="4" t="s">
        <v>181</v>
      </c>
      <c r="B68" s="87"/>
      <c r="C68" s="88" t="s">
        <v>95</v>
      </c>
      <c r="D68" s="89" t="s">
        <v>182</v>
      </c>
      <c r="E68" s="89"/>
      <c r="F68" s="89"/>
      <c r="G68" s="89"/>
      <c r="H68" s="90"/>
      <c r="I68" s="91">
        <f>'[1]2. melléklet_II'!L67+'[1]2. melléklet_II'!AN67+'[1]2. melléklet_II'!BC67+'[1]2. melléklet_II'!BD67+'[1]3. melléklet_II'!J67+'[1]3. melléklet_II'!Z67+'[1]Javaslat_III'!N65</f>
        <v>757674</v>
      </c>
      <c r="J68" s="91">
        <f>'[1]2. melléklet_II'!K67+'[1]2. melléklet_II'!AO67+'[1]2. melléklet_II'!AQ67+'[1]2. melléklet_II'!BF67+'[1]2. melléklet_II'!BG67+'[1]2. melléklet_II'!BH67+'[1]3. melléklet_II'!Y67</f>
        <v>101077</v>
      </c>
      <c r="K68" s="91">
        <f>'[1]2. melléklet'!AD67+'[1]2. melléklet'!AR67+'[1]3. melléklet'!P67</f>
        <v>1500</v>
      </c>
      <c r="L68" s="168">
        <f>'[1]5. melléklet_II'!S67+'[1]6. melléklet_II'!S67+'[1]7. melléklet_II'!R67+'[1]Javaslat_III'!N221</f>
        <v>5948</v>
      </c>
      <c r="M68" s="168">
        <f>'[1]9. melléklet_II'!P67</f>
        <v>4920</v>
      </c>
      <c r="N68" s="168">
        <f>'[1]8. melléklet_II'!M67+'[1]2. melléklet_II'!BS67+'[1]2. melléklet_II'!BT67</f>
        <v>735</v>
      </c>
      <c r="O68" s="168">
        <f>'[1]2. melléklet'!AP67+'[1]2. melléklet'!CY67</f>
        <v>0</v>
      </c>
      <c r="P68" s="91"/>
      <c r="Q68" s="91">
        <f>'[1]2. melléklet'!AS67+'[1]2. melléklet'!BE67+'[1]Javaslat_III'!N90+'[1]Javaslat_III'!N95</f>
        <v>18860</v>
      </c>
      <c r="R68" s="4" t="s">
        <v>721</v>
      </c>
      <c r="S68" s="87"/>
      <c r="T68" s="88" t="s">
        <v>95</v>
      </c>
      <c r="U68" s="89" t="s">
        <v>182</v>
      </c>
      <c r="V68" s="89"/>
      <c r="W68" s="89"/>
      <c r="X68" s="89"/>
      <c r="Y68" s="90"/>
      <c r="Z68" s="168">
        <f>'[1]2. melléklet'!AA67+'[1]2. melléklet'!AB67+'[1]2. melléklet'!AC67</f>
        <v>9500</v>
      </c>
      <c r="AA68" s="91">
        <f>'[1]2. melléklet_II'!I67+'[1]2. melléklet_II'!M67+'[1]2. melléklet_II'!P67+'[1]2. melléklet_II'!Y67+'[1]2. melléklet_II'!Z67+'[1]3. melléklet_II'!I67+'[1]3. melléklet_II'!K67+'[1]3. melléklet_II'!M67+'[1]3. melléklet_II'!N67+'[1]4. melléklet_II'!Q67</f>
        <v>34395</v>
      </c>
      <c r="AB68" s="91">
        <f>'[1]2. melléklet'!BU67</f>
        <v>7537</v>
      </c>
      <c r="AC68" s="91">
        <f>'[1]2. melléklet'!AE67</f>
        <v>0</v>
      </c>
      <c r="AD68" s="91">
        <f>'[1]3. melléklet'!AB67</f>
        <v>0</v>
      </c>
      <c r="AE68" s="91">
        <f>'[1]2. melléklet'!CZ67+'[1]3. melléklet'!AC67+'[1]2. melléklet'!DA67</f>
        <v>0</v>
      </c>
      <c r="AF68" s="91">
        <f>'[1]2. melléklet'!CV67+'[1]3. melléklet'!AA67</f>
        <v>0</v>
      </c>
      <c r="AG68" s="231">
        <f t="shared" si="48"/>
        <v>942146</v>
      </c>
      <c r="AH68" s="4" t="s">
        <v>722</v>
      </c>
      <c r="AI68" s="87"/>
      <c r="AJ68" s="88" t="s">
        <v>95</v>
      </c>
      <c r="AK68" s="89" t="s">
        <v>182</v>
      </c>
      <c r="AL68" s="89"/>
      <c r="AM68" s="89"/>
      <c r="AN68" s="89"/>
      <c r="AO68" s="90"/>
      <c r="AP68" s="91">
        <f>'[1]2. melléklet'!CG67+'[1]2. melléklet'!BX67</f>
        <v>10000</v>
      </c>
      <c r="AQ68" s="168">
        <f>'[1]2. melléklet'!O67+'[1]2. melléklet'!CK67</f>
        <v>10500</v>
      </c>
      <c r="AR68" s="91">
        <f>'[1]2. melléklet'!BI67+'[1]2. melléklet'!BR67+'[1]2. melléklet'!BV67+'[1]2. melléklet'!CH67+'[1]2. melléklet'!CI67+'[1]2. melléklet'!CJ67</f>
        <v>0</v>
      </c>
      <c r="AS68" s="91">
        <f>'[1]2. melléklet'!BW67+'[1]2. melléklet'!CL67+'[1]2. melléklet'!CX67</f>
        <v>0</v>
      </c>
      <c r="AT68" s="91">
        <f>'[1]2. melléklet'!AT67</f>
        <v>0</v>
      </c>
      <c r="AU68" s="91"/>
      <c r="AV68" s="91">
        <f>'[1]2. melléklet'!CM67+'[1]2. melléklet'!CW67</f>
        <v>0</v>
      </c>
      <c r="AW68" s="231">
        <f t="shared" si="50"/>
        <v>20500</v>
      </c>
      <c r="AX68" s="91">
        <f t="shared" si="51"/>
        <v>962646</v>
      </c>
    </row>
    <row r="69" spans="1:50" s="86" customFormat="1" ht="16.5" thickBot="1">
      <c r="A69" s="4" t="s">
        <v>183</v>
      </c>
      <c r="B69" s="87"/>
      <c r="C69" s="88" t="s">
        <v>104</v>
      </c>
      <c r="D69" s="92" t="s">
        <v>184</v>
      </c>
      <c r="E69" s="92"/>
      <c r="F69" s="92"/>
      <c r="G69" s="92"/>
      <c r="H69" s="94"/>
      <c r="I69" s="95">
        <f>'[1]2. melléklet'!L68+'[1]2. melléklet'!AN68+'[1]2. melléklet'!BC68+'[1]2. melléklet'!BD68+'[1]3. melléklet'!J68+'[1]3. melléklet'!Z68</f>
        <v>295809</v>
      </c>
      <c r="J69" s="95">
        <f>'[1]2. melléklet'!K68+'[1]2. melléklet'!AO68+'[1]2. melléklet'!AQ68+'[1]2. melléklet'!BF68+'[1]2. melléklet'!BG68+'[1]2. melléklet'!BH68+'[1]3. melléklet'!Y68+'[1]Javaslat_III'!N100+'[1]Javaslat_III'!N57</f>
        <v>8675</v>
      </c>
      <c r="K69" s="95">
        <f>'[1]2. melléklet'!AD68+'[1]2. melléklet'!AR68+'[1]3. melléklet'!P68</f>
        <v>0</v>
      </c>
      <c r="L69" s="168">
        <f>'[1]5. melléklet'!S68+'[1]6. melléklet'!S68+'[1]7. melléklet'!R68</f>
        <v>0</v>
      </c>
      <c r="M69" s="168">
        <f>'[1]9. melléklet'!P68</f>
        <v>0</v>
      </c>
      <c r="N69" s="168">
        <f>'[1]8. melléklet'!M68+'[1]2. melléklet'!BS68+'[1]2. melléklet'!BT68</f>
        <v>0</v>
      </c>
      <c r="O69" s="168">
        <f>'[1]2. melléklet'!AP68+'[1]2. melléklet'!CY68</f>
        <v>0</v>
      </c>
      <c r="P69" s="95"/>
      <c r="Q69" s="95">
        <f>'[1]2. melléklet'!AS68+'[1]2. melléklet'!BE68</f>
        <v>0</v>
      </c>
      <c r="R69" s="4" t="s">
        <v>727</v>
      </c>
      <c r="S69" s="87"/>
      <c r="T69" s="88" t="s">
        <v>104</v>
      </c>
      <c r="U69" s="92" t="s">
        <v>184</v>
      </c>
      <c r="V69" s="92"/>
      <c r="W69" s="92"/>
      <c r="X69" s="92"/>
      <c r="Y69" s="94"/>
      <c r="Z69" s="168">
        <f>'[1]2. melléklet'!AA68+'[1]2. melléklet'!AB68+'[1]2. melléklet'!AC68</f>
        <v>0</v>
      </c>
      <c r="AA69" s="95">
        <f>'[1]2. melléklet'!I68+'[1]2. melléklet'!M68+'[1]2. melléklet'!P68+'[1]2. melléklet'!Y68+'[1]2. melléklet'!Z68+'[1]3. melléklet'!I68+'[1]3. melléklet'!K68+'[1]3. melléklet'!M68+'[1]3. melléklet'!N68+'[1]4. melléklet'!Q68</f>
        <v>0</v>
      </c>
      <c r="AB69" s="95">
        <f>'[1]2. melléklet'!BU68</f>
        <v>0</v>
      </c>
      <c r="AC69" s="95">
        <f>'[1]2. melléklet'!AE68</f>
        <v>0</v>
      </c>
      <c r="AD69" s="95">
        <f>'[1]3. melléklet'!AB68</f>
        <v>0</v>
      </c>
      <c r="AE69" s="95">
        <f>'[1]2. melléklet'!CZ68+'[1]3. melléklet'!AC68+'[1]2. melléklet'!DA68</f>
        <v>0</v>
      </c>
      <c r="AF69" s="95">
        <f>'[1]2. melléklet'!CV68+'[1]3. melléklet'!AA68</f>
        <v>0</v>
      </c>
      <c r="AG69" s="231">
        <f t="shared" si="48"/>
        <v>304484</v>
      </c>
      <c r="AH69" s="4" t="s">
        <v>728</v>
      </c>
      <c r="AI69" s="87"/>
      <c r="AJ69" s="88" t="s">
        <v>104</v>
      </c>
      <c r="AK69" s="92" t="s">
        <v>184</v>
      </c>
      <c r="AL69" s="92"/>
      <c r="AM69" s="92"/>
      <c r="AN69" s="92"/>
      <c r="AO69" s="94"/>
      <c r="AP69" s="95">
        <f>'[1]2. melléklet'!CG68+'[1]2. melléklet'!BX68</f>
        <v>0</v>
      </c>
      <c r="AQ69" s="168">
        <f>'[1]2. melléklet'!O68+'[1]2. melléklet'!CK68</f>
        <v>0</v>
      </c>
      <c r="AR69" s="95">
        <f>'[1]2. melléklet'!BI68+'[1]2. melléklet'!BR68+'[1]2. melléklet'!BV68+'[1]2. melléklet'!CH68+'[1]2. melléklet'!CI68+'[1]2. melléklet'!CJ68</f>
        <v>0</v>
      </c>
      <c r="AS69" s="95">
        <f>'[1]2. melléklet'!BW68+'[1]2. melléklet'!CL68+'[1]2. melléklet'!CX68</f>
        <v>0</v>
      </c>
      <c r="AT69" s="95">
        <f>'[1]2. melléklet'!AT68</f>
        <v>0</v>
      </c>
      <c r="AU69" s="95"/>
      <c r="AV69" s="95">
        <f>'[1]2. melléklet'!CM68+'[1]2. melléklet'!CW68</f>
        <v>0</v>
      </c>
      <c r="AW69" s="231">
        <f t="shared" si="50"/>
        <v>0</v>
      </c>
      <c r="AX69" s="95">
        <f t="shared" si="51"/>
        <v>304484</v>
      </c>
    </row>
    <row r="70" spans="1:50" s="86" customFormat="1" ht="16.5" thickBot="1">
      <c r="A70" s="4" t="s">
        <v>185</v>
      </c>
      <c r="B70" s="87"/>
      <c r="C70" s="88" t="s">
        <v>112</v>
      </c>
      <c r="D70" s="92" t="s">
        <v>186</v>
      </c>
      <c r="E70" s="93"/>
      <c r="F70" s="92"/>
      <c r="G70" s="92"/>
      <c r="H70" s="94"/>
      <c r="I70" s="95">
        <f>SUM(I71:I74)</f>
        <v>60000</v>
      </c>
      <c r="J70" s="95">
        <f aca="true" t="shared" si="58" ref="J70:P70">SUM(J71:J74)</f>
        <v>110618</v>
      </c>
      <c r="K70" s="95">
        <f t="shared" si="58"/>
        <v>0</v>
      </c>
      <c r="L70" s="95">
        <f t="shared" si="58"/>
        <v>0</v>
      </c>
      <c r="M70" s="95">
        <f t="shared" si="58"/>
        <v>0</v>
      </c>
      <c r="N70" s="95">
        <f t="shared" si="58"/>
        <v>0</v>
      </c>
      <c r="O70" s="95">
        <f t="shared" si="58"/>
        <v>0</v>
      </c>
      <c r="P70" s="95">
        <f t="shared" si="58"/>
        <v>0</v>
      </c>
      <c r="Q70" s="95">
        <f>SUM(Q71:Q74)</f>
        <v>0</v>
      </c>
      <c r="R70" s="4" t="s">
        <v>733</v>
      </c>
      <c r="S70" s="87"/>
      <c r="T70" s="88" t="s">
        <v>112</v>
      </c>
      <c r="U70" s="92" t="s">
        <v>186</v>
      </c>
      <c r="V70" s="93"/>
      <c r="W70" s="92"/>
      <c r="X70" s="92"/>
      <c r="Y70" s="94"/>
      <c r="Z70" s="95">
        <f>SUM(Z71:Z74)</f>
        <v>0</v>
      </c>
      <c r="AA70" s="95">
        <f aca="true" t="shared" si="59" ref="AA70:AF70">SUM(AA71:AA74)</f>
        <v>312814</v>
      </c>
      <c r="AB70" s="95">
        <f t="shared" si="59"/>
        <v>103860</v>
      </c>
      <c r="AC70" s="95">
        <f>SUM(AC71:AC74)</f>
        <v>0</v>
      </c>
      <c r="AD70" s="95">
        <f>SUM(AD71:AD74)</f>
        <v>0</v>
      </c>
      <c r="AE70" s="95">
        <f>SUM(AE71:AE74)</f>
        <v>0</v>
      </c>
      <c r="AF70" s="95">
        <f t="shared" si="59"/>
        <v>0</v>
      </c>
      <c r="AG70" s="231">
        <f t="shared" si="48"/>
        <v>587292</v>
      </c>
      <c r="AH70" s="4" t="s">
        <v>734</v>
      </c>
      <c r="AI70" s="87"/>
      <c r="AJ70" s="88" t="s">
        <v>112</v>
      </c>
      <c r="AK70" s="92" t="s">
        <v>186</v>
      </c>
      <c r="AL70" s="93"/>
      <c r="AM70" s="92"/>
      <c r="AN70" s="92"/>
      <c r="AO70" s="94"/>
      <c r="AP70" s="95">
        <f aca="true" t="shared" si="60" ref="AP70:AV70">SUM(AP71:AP74)</f>
        <v>0</v>
      </c>
      <c r="AQ70" s="95">
        <f t="shared" si="60"/>
        <v>0</v>
      </c>
      <c r="AR70" s="95">
        <f t="shared" si="60"/>
        <v>8000</v>
      </c>
      <c r="AS70" s="95">
        <f t="shared" si="60"/>
        <v>0</v>
      </c>
      <c r="AT70" s="95">
        <f t="shared" si="60"/>
        <v>13600</v>
      </c>
      <c r="AU70" s="95">
        <f t="shared" si="60"/>
        <v>0</v>
      </c>
      <c r="AV70" s="95">
        <f t="shared" si="60"/>
        <v>0</v>
      </c>
      <c r="AW70" s="231">
        <f t="shared" si="50"/>
        <v>21600</v>
      </c>
      <c r="AX70" s="95">
        <f t="shared" si="51"/>
        <v>608892</v>
      </c>
    </row>
    <row r="71" spans="1:50" s="106" customFormat="1" ht="15" thickBot="1">
      <c r="A71" s="4" t="s">
        <v>187</v>
      </c>
      <c r="B71" s="100"/>
      <c r="C71" s="113"/>
      <c r="D71" s="102" t="s">
        <v>188</v>
      </c>
      <c r="E71" s="103" t="s">
        <v>189</v>
      </c>
      <c r="F71" s="103"/>
      <c r="G71" s="103"/>
      <c r="H71" s="104"/>
      <c r="I71" s="32">
        <f>'[1]2. melléklet'!L70+'[1]2. melléklet'!AN70+'[1]2. melléklet'!BC70+'[1]2. melléklet'!BD70+'[1]3. melléklet'!J70+'[1]3. melléklet'!Z70</f>
        <v>0</v>
      </c>
      <c r="J71" s="164">
        <f>'[1]2. melléklet'!K70+'[1]2. melléklet'!AO70+'[1]2. melléklet'!AQ70+'[1]2. melléklet'!BF70+'[1]2. melléklet'!BG70+'[1]2. melléklet'!BH70+'[1]3. melléklet'!Y70</f>
        <v>0</v>
      </c>
      <c r="K71" s="164">
        <f>'[1]2. melléklet'!AD70+'[1]2. melléklet'!AR70+'[1]3. melléklet'!P70</f>
        <v>0</v>
      </c>
      <c r="L71" s="164">
        <f>'[1]5. melléklet'!S70+'[1]6. melléklet'!S70+'[1]7. melléklet'!R70</f>
        <v>0</v>
      </c>
      <c r="M71" s="164">
        <f>'[1]9. melléklet'!P70</f>
        <v>0</v>
      </c>
      <c r="N71" s="164">
        <f>'[1]8. melléklet'!M70+'[1]2. melléklet'!BS70+'[1]2. melléklet'!BT70</f>
        <v>0</v>
      </c>
      <c r="O71" s="164">
        <f>'[1]2. melléklet'!AP70+'[1]2. melléklet'!CY70</f>
        <v>0</v>
      </c>
      <c r="P71" s="105"/>
      <c r="Q71" s="164">
        <f>'[1]2. melléklet'!AS70+'[1]2. melléklet'!BE70</f>
        <v>0</v>
      </c>
      <c r="R71" s="4" t="s">
        <v>739</v>
      </c>
      <c r="S71" s="100"/>
      <c r="T71" s="113"/>
      <c r="U71" s="102" t="s">
        <v>188</v>
      </c>
      <c r="V71" s="103" t="s">
        <v>189</v>
      </c>
      <c r="W71" s="103"/>
      <c r="X71" s="103"/>
      <c r="Y71" s="104"/>
      <c r="Z71" s="164">
        <f>'[1]2. melléklet'!AA70+'[1]2. melléklet'!AB70+'[1]2. melléklet'!AC70</f>
        <v>0</v>
      </c>
      <c r="AA71" s="164">
        <f>'[1]2. melléklet'!I70+'[1]2. melléklet'!M70+'[1]2. melléklet'!P70+'[1]2. melléklet'!Y70+'[1]2. melléklet'!Z70+'[1]3. melléklet'!I70+'[1]3. melléklet'!K70+'[1]3. melléklet'!M70+'[1]3. melléklet'!N70+'[1]4. melléklet'!Q70</f>
        <v>0</v>
      </c>
      <c r="AB71" s="164">
        <f>'[1]2. melléklet'!BU70</f>
        <v>0</v>
      </c>
      <c r="AC71" s="105">
        <f>'[1]2. melléklet'!AE70</f>
        <v>0</v>
      </c>
      <c r="AD71" s="105">
        <f>'[1]3. melléklet'!AB70</f>
        <v>0</v>
      </c>
      <c r="AE71" s="105">
        <f>'[1]2. melléklet'!CZ70+'[1]3. melléklet'!AC70+'[1]2. melléklet'!DA70</f>
        <v>0</v>
      </c>
      <c r="AF71" s="105">
        <f>'[1]2. melléklet'!CV70+'[1]3. melléklet'!AA70</f>
        <v>0</v>
      </c>
      <c r="AG71" s="232">
        <f t="shared" si="48"/>
        <v>0</v>
      </c>
      <c r="AH71" s="4" t="s">
        <v>740</v>
      </c>
      <c r="AI71" s="100"/>
      <c r="AJ71" s="113"/>
      <c r="AK71" s="102" t="s">
        <v>188</v>
      </c>
      <c r="AL71" s="103" t="s">
        <v>189</v>
      </c>
      <c r="AM71" s="103"/>
      <c r="AN71" s="103"/>
      <c r="AO71" s="104"/>
      <c r="AP71" s="105">
        <f>'[1]2. melléklet'!CG70+'[1]2. melléklet'!BX70</f>
        <v>0</v>
      </c>
      <c r="AQ71" s="164">
        <f>'[1]2. melléklet'!O70+'[1]2. melléklet'!CK70</f>
        <v>0</v>
      </c>
      <c r="AR71" s="105">
        <f>'[1]2. melléklet'!BI70+'[1]2. melléklet'!BR70+'[1]2. melléklet'!BV70+'[1]2. melléklet'!CH70+'[1]2. melléklet'!CI70+'[1]2. melléklet'!CJ70</f>
        <v>0</v>
      </c>
      <c r="AS71" s="105">
        <f>'[1]2. melléklet'!BW70+'[1]2. melléklet'!CL70+'[1]2. melléklet'!CX70</f>
        <v>0</v>
      </c>
      <c r="AT71" s="105">
        <f>'[1]2. melléklet'!AT70</f>
        <v>0</v>
      </c>
      <c r="AU71" s="105"/>
      <c r="AV71" s="105">
        <f>'[1]2. melléklet'!CM70+'[1]2. melléklet'!CW70</f>
        <v>0</v>
      </c>
      <c r="AW71" s="232">
        <f t="shared" si="50"/>
        <v>0</v>
      </c>
      <c r="AX71" s="105">
        <f t="shared" si="51"/>
        <v>0</v>
      </c>
    </row>
    <row r="72" spans="1:50" s="106" customFormat="1" ht="15" thickBot="1">
      <c r="A72" s="4" t="s">
        <v>190</v>
      </c>
      <c r="B72" s="100"/>
      <c r="C72" s="113"/>
      <c r="D72" s="102" t="s">
        <v>191</v>
      </c>
      <c r="E72" s="103" t="s">
        <v>192</v>
      </c>
      <c r="F72" s="103"/>
      <c r="G72" s="103"/>
      <c r="H72" s="104"/>
      <c r="I72" s="32">
        <f>'[1]2. melléklet'!L71+'[1]2. melléklet'!AN71+'[1]2. melléklet'!BC71+'[1]2. melléklet'!BD71+'[1]3. melléklet'!J71+'[1]3. melléklet'!Z71</f>
        <v>0</v>
      </c>
      <c r="J72" s="164">
        <f>'[1]2. melléklet'!K71+'[1]2. melléklet'!AO71+'[1]2. melléklet'!AQ71+'[1]2. melléklet'!BF71+'[1]2. melléklet'!BG71+'[1]2. melléklet'!BH71+'[1]3. melléklet'!Y71</f>
        <v>0</v>
      </c>
      <c r="K72" s="164">
        <f>'[1]2. melléklet'!AD71+'[1]2. melléklet'!AR71+'[1]3. melléklet'!P71</f>
        <v>0</v>
      </c>
      <c r="L72" s="164">
        <f>'[1]5. melléklet'!S71+'[1]6. melléklet'!S71+'[1]7. melléklet'!R71</f>
        <v>0</v>
      </c>
      <c r="M72" s="164">
        <f>'[1]9. melléklet'!P71</f>
        <v>0</v>
      </c>
      <c r="N72" s="164">
        <f>'[1]8. melléklet'!M71+'[1]2. melléklet'!BS71+'[1]2. melléklet'!BT71</f>
        <v>0</v>
      </c>
      <c r="O72" s="164">
        <f>'[1]2. melléklet'!AP71+'[1]2. melléklet'!CY71</f>
        <v>0</v>
      </c>
      <c r="P72" s="105"/>
      <c r="Q72" s="164">
        <f>'[1]2. melléklet'!AS71+'[1]2. melléklet'!BE71</f>
        <v>0</v>
      </c>
      <c r="R72" s="4" t="s">
        <v>745</v>
      </c>
      <c r="S72" s="100"/>
      <c r="T72" s="113"/>
      <c r="U72" s="102" t="s">
        <v>191</v>
      </c>
      <c r="V72" s="103" t="s">
        <v>192</v>
      </c>
      <c r="W72" s="103"/>
      <c r="X72" s="103"/>
      <c r="Y72" s="104"/>
      <c r="Z72" s="164">
        <f>'[1]2. melléklet'!AA71+'[1]2. melléklet'!AB71+'[1]2. melléklet'!AC71</f>
        <v>0</v>
      </c>
      <c r="AA72" s="164">
        <f>'[1]2. melléklet'!I71+'[1]2. melléklet'!M71+'[1]2. melléklet'!P71+'[1]2. melléklet'!Y71+'[1]2. melléklet'!Z71+'[1]3. melléklet'!I71+'[1]3. melléklet'!K71+'[1]3. melléklet'!M71+'[1]3. melléklet'!N71+'[1]4. melléklet'!Q71</f>
        <v>0</v>
      </c>
      <c r="AB72" s="164">
        <f>'[1]2. melléklet'!BU71+'[1]Javaslat_III'!N105</f>
        <v>43360</v>
      </c>
      <c r="AC72" s="105">
        <f>'[1]2. melléklet'!AE71</f>
        <v>0</v>
      </c>
      <c r="AD72" s="105">
        <f>'[1]3. melléklet'!AB71</f>
        <v>0</v>
      </c>
      <c r="AE72" s="105">
        <f>'[1]2. melléklet'!CZ71+'[1]3. melléklet'!AC71+'[1]2. melléklet'!DA71</f>
        <v>0</v>
      </c>
      <c r="AF72" s="105">
        <f>'[1]2. melléklet'!CV71+'[1]3. melléklet'!AA71</f>
        <v>0</v>
      </c>
      <c r="AG72" s="232">
        <f t="shared" si="48"/>
        <v>43360</v>
      </c>
      <c r="AH72" s="4" t="s">
        <v>746</v>
      </c>
      <c r="AI72" s="100"/>
      <c r="AJ72" s="113"/>
      <c r="AK72" s="102" t="s">
        <v>191</v>
      </c>
      <c r="AL72" s="103" t="s">
        <v>192</v>
      </c>
      <c r="AM72" s="103"/>
      <c r="AN72" s="103"/>
      <c r="AO72" s="104"/>
      <c r="AP72" s="105">
        <f>'[1]2. melléklet'!CG71+'[1]2. melléklet'!BX71</f>
        <v>0</v>
      </c>
      <c r="AQ72" s="164">
        <f>'[1]2. melléklet'!O71+'[1]2. melléklet'!CK71</f>
        <v>0</v>
      </c>
      <c r="AR72" s="105">
        <f>'[1]2. melléklet'!BI71+'[1]2. melléklet'!BR71+'[1]2. melléklet'!BV71+'[1]2. melléklet'!CH71+'[1]2. melléklet'!CI71+'[1]2. melléklet'!CJ71</f>
        <v>0</v>
      </c>
      <c r="AS72" s="105">
        <f>'[1]2. melléklet'!BW71+'[1]2. melléklet'!CL71+'[1]2. melléklet'!CX71</f>
        <v>0</v>
      </c>
      <c r="AT72" s="105">
        <f>'[1]2. melléklet'!AT71</f>
        <v>13600</v>
      </c>
      <c r="AU72" s="105"/>
      <c r="AV72" s="105">
        <f>'[1]2. melléklet'!CM71+'[1]2. melléklet'!CW71</f>
        <v>0</v>
      </c>
      <c r="AW72" s="232">
        <f t="shared" si="50"/>
        <v>13600</v>
      </c>
      <c r="AX72" s="105">
        <f t="shared" si="51"/>
        <v>56960</v>
      </c>
    </row>
    <row r="73" spans="1:50" s="106" customFormat="1" ht="15" thickBot="1">
      <c r="A73" s="4" t="s">
        <v>193</v>
      </c>
      <c r="B73" s="100"/>
      <c r="C73" s="113"/>
      <c r="D73" s="102" t="s">
        <v>194</v>
      </c>
      <c r="E73" s="103" t="s">
        <v>195</v>
      </c>
      <c r="F73" s="107"/>
      <c r="G73" s="103"/>
      <c r="H73" s="104"/>
      <c r="I73" s="32">
        <f>'[1]2. melléklet_II'!L72+'[1]2. melléklet_II'!AN72+'[1]2. melléklet_II'!BC72+'[1]2. melléklet_II'!BD72+'[1]3. melléklet_II'!J72+'[1]3. melléklet_II'!Z72</f>
        <v>60000</v>
      </c>
      <c r="J73" s="164">
        <f>'[1]2. melléklet_II'!K72+'[1]2. melléklet_II'!AO72+'[1]2. melléklet_II'!AQ72+'[1]2. melléklet_II'!BF72+'[1]2. melléklet_II'!BG72+'[1]2. melléklet_II'!BH72+'[1]3. melléklet_II'!Y72</f>
        <v>110618</v>
      </c>
      <c r="K73" s="164">
        <f>'[1]2. melléklet'!AD72+'[1]2. melléklet'!AR72+'[1]3. melléklet'!P72</f>
        <v>0</v>
      </c>
      <c r="L73" s="164">
        <f>'[1]5. melléklet'!S72+'[1]6. melléklet'!S72+'[1]7. melléklet'!R72</f>
        <v>0</v>
      </c>
      <c r="M73" s="164">
        <f>'[1]9. melléklet'!P72</f>
        <v>0</v>
      </c>
      <c r="N73" s="164">
        <f>'[1]8. melléklet'!M72+'[1]2. melléklet'!BS72+'[1]2. melléklet'!BT72</f>
        <v>0</v>
      </c>
      <c r="O73" s="164">
        <f>'[1]2. melléklet'!AP72+'[1]2. melléklet'!CY72</f>
        <v>0</v>
      </c>
      <c r="P73" s="105"/>
      <c r="Q73" s="164">
        <f>'[1]2. melléklet'!AS72+'[1]2. melléklet'!BE72</f>
        <v>0</v>
      </c>
      <c r="R73" s="4" t="s">
        <v>751</v>
      </c>
      <c r="S73" s="100"/>
      <c r="T73" s="113"/>
      <c r="U73" s="102" t="s">
        <v>194</v>
      </c>
      <c r="V73" s="103" t="s">
        <v>195</v>
      </c>
      <c r="W73" s="107"/>
      <c r="X73" s="103"/>
      <c r="Y73" s="104"/>
      <c r="Z73" s="164">
        <f>'[1]2. melléklet'!AA72+'[1]2. melléklet'!AB72+'[1]2. melléklet'!AC72</f>
        <v>0</v>
      </c>
      <c r="AA73" s="164">
        <f>'[1]2. melléklet'!I72+'[1]2. melléklet'!M72+'[1]2. melléklet'!P72+'[1]2. melléklet'!Y72+'[1]2. melléklet'!Z72+'[1]3. melléklet'!I72+'[1]3. melléklet'!K72+'[1]3. melléklet'!M72+'[1]3. melléklet'!N72+'[1]4. melléklet'!Q72</f>
        <v>0</v>
      </c>
      <c r="AB73" s="164">
        <f>'[1]2. melléklet'!BU72</f>
        <v>60500</v>
      </c>
      <c r="AC73" s="105">
        <f>'[1]2. melléklet'!AE72</f>
        <v>0</v>
      </c>
      <c r="AD73" s="105">
        <f>'[1]3. melléklet'!AB72</f>
        <v>0</v>
      </c>
      <c r="AE73" s="105">
        <f>'[1]2. melléklet'!CZ72+'[1]3. melléklet'!AC72+'[1]2. melléklet'!DA72</f>
        <v>0</v>
      </c>
      <c r="AF73" s="105">
        <f>'[1]2. melléklet'!CV72+'[1]3. melléklet'!AA72</f>
        <v>0</v>
      </c>
      <c r="AG73" s="232">
        <f t="shared" si="48"/>
        <v>231118</v>
      </c>
      <c r="AH73" s="4" t="s">
        <v>752</v>
      </c>
      <c r="AI73" s="100"/>
      <c r="AJ73" s="113"/>
      <c r="AK73" s="102" t="s">
        <v>194</v>
      </c>
      <c r="AL73" s="103" t="s">
        <v>195</v>
      </c>
      <c r="AM73" s="107"/>
      <c r="AN73" s="103"/>
      <c r="AO73" s="104"/>
      <c r="AP73" s="105">
        <f>'[1]2. melléklet'!CG72+'[1]2. melléklet'!BX72</f>
        <v>0</v>
      </c>
      <c r="AQ73" s="164">
        <f>'[1]2. melléklet'!O72+'[1]2. melléklet'!CK72</f>
        <v>0</v>
      </c>
      <c r="AR73" s="105">
        <f>'[1]2. melléklet'!BI72+'[1]2. melléklet'!BR72+'[1]2. melléklet'!BV72+'[1]2. melléklet'!CH72+'[1]2. melléklet'!CI72+'[1]2. melléklet'!CJ72</f>
        <v>8000</v>
      </c>
      <c r="AS73" s="105">
        <f>'[1]2. melléklet'!BW72+'[1]2. melléklet'!CL72+'[1]2. melléklet'!CX72</f>
        <v>0</v>
      </c>
      <c r="AT73" s="105">
        <f>'[1]2. melléklet'!AT72</f>
        <v>0</v>
      </c>
      <c r="AU73" s="105"/>
      <c r="AV73" s="105">
        <f>'[1]2. melléklet'!CM72+'[1]2. melléklet'!CW72</f>
        <v>0</v>
      </c>
      <c r="AW73" s="232">
        <f t="shared" si="50"/>
        <v>8000</v>
      </c>
      <c r="AX73" s="105">
        <f t="shared" si="51"/>
        <v>239118</v>
      </c>
    </row>
    <row r="74" spans="1:50" s="106" customFormat="1" ht="15" thickBot="1">
      <c r="A74" s="4" t="s">
        <v>196</v>
      </c>
      <c r="B74" s="100"/>
      <c r="C74" s="113"/>
      <c r="D74" s="102" t="s">
        <v>197</v>
      </c>
      <c r="E74" s="103" t="s">
        <v>198</v>
      </c>
      <c r="F74" s="107"/>
      <c r="G74" s="103"/>
      <c r="H74" s="104"/>
      <c r="I74" s="32">
        <f>'[1]2. melléklet'!L73+'[1]2. melléklet'!AN73+'[1]2. melléklet'!BC73+'[1]2. melléklet'!BD73+'[1]3. melléklet'!J73+'[1]3. melléklet'!Z73</f>
        <v>0</v>
      </c>
      <c r="J74" s="164">
        <f>'[1]2. melléklet'!K73+'[1]2. melléklet'!AO73+'[1]2. melléklet'!AQ73+'[1]2. melléklet'!BF73+'[1]2. melléklet'!BG73+'[1]2. melléklet'!BH73+'[1]3. melléklet'!Y73</f>
        <v>0</v>
      </c>
      <c r="K74" s="164">
        <f>'[1]2. melléklet'!AD73+'[1]2. melléklet'!AR73+'[1]3. melléklet'!P73</f>
        <v>0</v>
      </c>
      <c r="L74" s="164">
        <f>'[1]5. melléklet'!S73+'[1]6. melléklet'!S73+'[1]7. melléklet'!R73</f>
        <v>0</v>
      </c>
      <c r="M74" s="164">
        <f>'[1]9. melléklet'!P73</f>
        <v>0</v>
      </c>
      <c r="N74" s="164">
        <f>'[1]8. melléklet'!M73+'[1]2. melléklet'!BS73+'[1]2. melléklet'!BT73</f>
        <v>0</v>
      </c>
      <c r="O74" s="164">
        <f>'[1]2. melléklet'!AP73+'[1]2. melléklet'!CY73</f>
        <v>0</v>
      </c>
      <c r="P74" s="111"/>
      <c r="Q74" s="164">
        <f>'[1]2. melléklet'!AS73+'[1]2. melléklet'!BE73</f>
        <v>0</v>
      </c>
      <c r="R74" s="4" t="s">
        <v>757</v>
      </c>
      <c r="S74" s="100"/>
      <c r="T74" s="113"/>
      <c r="U74" s="102" t="s">
        <v>197</v>
      </c>
      <c r="V74" s="103" t="s">
        <v>198</v>
      </c>
      <c r="W74" s="107"/>
      <c r="X74" s="103"/>
      <c r="Y74" s="104"/>
      <c r="Z74" s="164">
        <f>'[1]2. melléklet'!AA73+'[1]2. melléklet'!AB73+'[1]2. melléklet'!AC73</f>
        <v>0</v>
      </c>
      <c r="AA74" s="164">
        <f>'[1]2. melléklet_II'!I73+'[1]2. melléklet_II'!M73+'[1]2. melléklet_II'!P73+'[1]2. melléklet_II'!Y73+'[1]2. melléklet_II'!Z73+'[1]3. melléklet_II'!I73+'[1]3. melléklet_II'!K73+'[1]3. melléklet_II'!M73+'[1]3. melléklet_II'!N73+'[1]4. melléklet_II'!Q73+'[1]Javaslat_III'!N26</f>
        <v>312814</v>
      </c>
      <c r="AB74" s="164">
        <f>'[1]2. melléklet'!BU73</f>
        <v>0</v>
      </c>
      <c r="AC74" s="111">
        <f>'[1]2. melléklet'!AE73</f>
        <v>0</v>
      </c>
      <c r="AD74" s="111">
        <f>'[1]3. melléklet'!AB73</f>
        <v>0</v>
      </c>
      <c r="AE74" s="111">
        <f>'[1]2. melléklet'!CZ73+'[1]3. melléklet'!AC73+'[1]2. melléklet'!DA73</f>
        <v>0</v>
      </c>
      <c r="AF74" s="111">
        <f>'[1]2. melléklet'!CV73+'[1]3. melléklet'!AA73</f>
        <v>0</v>
      </c>
      <c r="AG74" s="232">
        <f t="shared" si="48"/>
        <v>312814</v>
      </c>
      <c r="AH74" s="4" t="s">
        <v>758</v>
      </c>
      <c r="AI74" s="100"/>
      <c r="AJ74" s="113"/>
      <c r="AK74" s="102" t="s">
        <v>197</v>
      </c>
      <c r="AL74" s="103" t="s">
        <v>198</v>
      </c>
      <c r="AM74" s="107"/>
      <c r="AN74" s="103"/>
      <c r="AO74" s="104"/>
      <c r="AP74" s="111">
        <f>'[1]2. melléklet'!CG73+'[1]2. melléklet'!BX73</f>
        <v>0</v>
      </c>
      <c r="AQ74" s="164">
        <f>'[1]2. melléklet'!O73+'[1]2. melléklet'!CK73</f>
        <v>0</v>
      </c>
      <c r="AR74" s="111">
        <f>'[1]2. melléklet'!BI73+'[1]2. melléklet'!BR73+'[1]2. melléklet'!BV73+'[1]2. melléklet'!CH73+'[1]2. melléklet'!CI73+'[1]2. melléklet'!CJ73</f>
        <v>0</v>
      </c>
      <c r="AS74" s="111">
        <f>'[1]2. melléklet'!BW73+'[1]2. melléklet'!CL73+'[1]2. melléklet'!CX73</f>
        <v>0</v>
      </c>
      <c r="AT74" s="111">
        <f>'[1]2. melléklet'!AT73</f>
        <v>0</v>
      </c>
      <c r="AU74" s="111"/>
      <c r="AV74" s="111">
        <f>'[1]2. melléklet'!CM73+'[1]2. melléklet'!CW73</f>
        <v>0</v>
      </c>
      <c r="AW74" s="232">
        <f t="shared" si="50"/>
        <v>0</v>
      </c>
      <c r="AX74" s="111">
        <f t="shared" si="51"/>
        <v>312814</v>
      </c>
    </row>
    <row r="75" spans="1:50" s="117" customFormat="1" ht="30" customHeight="1" thickBot="1">
      <c r="A75" s="4" t="s">
        <v>199</v>
      </c>
      <c r="B75" s="114" t="s">
        <v>200</v>
      </c>
      <c r="C75" s="115"/>
      <c r="D75" s="116"/>
      <c r="E75" s="116"/>
      <c r="F75" s="116"/>
      <c r="G75" s="116"/>
      <c r="H75" s="116"/>
      <c r="I75" s="64">
        <f aca="true" t="shared" si="61" ref="I75:Q75">SUM(I55,I67)</f>
        <v>1312043</v>
      </c>
      <c r="J75" s="64">
        <f t="shared" si="61"/>
        <v>396431</v>
      </c>
      <c r="K75" s="64">
        <f t="shared" si="61"/>
        <v>62196</v>
      </c>
      <c r="L75" s="64">
        <f t="shared" si="61"/>
        <v>509565</v>
      </c>
      <c r="M75" s="64">
        <f t="shared" si="61"/>
        <v>143205</v>
      </c>
      <c r="N75" s="64">
        <f t="shared" si="61"/>
        <v>147534</v>
      </c>
      <c r="O75" s="64">
        <f t="shared" si="61"/>
        <v>5246</v>
      </c>
      <c r="P75" s="64">
        <f t="shared" si="61"/>
        <v>40633</v>
      </c>
      <c r="Q75" s="64">
        <f t="shared" si="61"/>
        <v>80322</v>
      </c>
      <c r="R75" s="4" t="s">
        <v>763</v>
      </c>
      <c r="S75" s="114" t="s">
        <v>200</v>
      </c>
      <c r="T75" s="115"/>
      <c r="U75" s="116"/>
      <c r="V75" s="116"/>
      <c r="W75" s="116"/>
      <c r="X75" s="116"/>
      <c r="Y75" s="116"/>
      <c r="Z75" s="64">
        <f aca="true" t="shared" si="62" ref="Z75:AF75">SUM(Z55,Z67)</f>
        <v>45096</v>
      </c>
      <c r="AA75" s="64">
        <f t="shared" si="62"/>
        <v>1873116</v>
      </c>
      <c r="AB75" s="64">
        <f t="shared" si="62"/>
        <v>118947</v>
      </c>
      <c r="AC75" s="64">
        <f t="shared" si="62"/>
        <v>41104</v>
      </c>
      <c r="AD75" s="64">
        <f t="shared" si="62"/>
        <v>0</v>
      </c>
      <c r="AE75" s="64">
        <f t="shared" si="62"/>
        <v>19609</v>
      </c>
      <c r="AF75" s="64">
        <f t="shared" si="62"/>
        <v>8296</v>
      </c>
      <c r="AG75" s="231">
        <f t="shared" si="48"/>
        <v>4803343</v>
      </c>
      <c r="AH75" s="4" t="s">
        <v>764</v>
      </c>
      <c r="AI75" s="114" t="s">
        <v>200</v>
      </c>
      <c r="AJ75" s="115"/>
      <c r="AK75" s="116"/>
      <c r="AL75" s="116"/>
      <c r="AM75" s="116"/>
      <c r="AN75" s="116"/>
      <c r="AO75" s="116"/>
      <c r="AP75" s="64">
        <f aca="true" t="shared" si="63" ref="AP75:AV75">SUM(AP55,AP67)</f>
        <v>112011</v>
      </c>
      <c r="AQ75" s="64">
        <f t="shared" si="63"/>
        <v>90036</v>
      </c>
      <c r="AR75" s="64">
        <f t="shared" si="63"/>
        <v>105651</v>
      </c>
      <c r="AS75" s="64">
        <f t="shared" si="63"/>
        <v>11438</v>
      </c>
      <c r="AT75" s="64">
        <f t="shared" si="63"/>
        <v>13600</v>
      </c>
      <c r="AU75" s="64">
        <f t="shared" si="63"/>
        <v>0</v>
      </c>
      <c r="AV75" s="64">
        <f t="shared" si="63"/>
        <v>13426</v>
      </c>
      <c r="AW75" s="231">
        <f t="shared" si="50"/>
        <v>346162</v>
      </c>
      <c r="AX75" s="64">
        <f t="shared" si="51"/>
        <v>5149505</v>
      </c>
    </row>
    <row r="76" spans="1:50" s="86" customFormat="1" ht="16.5" thickBot="1">
      <c r="A76" s="4" t="s">
        <v>201</v>
      </c>
      <c r="B76" s="83" t="s">
        <v>123</v>
      </c>
      <c r="C76" s="84" t="s">
        <v>202</v>
      </c>
      <c r="D76" s="84"/>
      <c r="E76" s="84"/>
      <c r="F76" s="84"/>
      <c r="G76" s="84"/>
      <c r="H76" s="84"/>
      <c r="I76" s="85">
        <f>SUM(I77,I79)</f>
        <v>0</v>
      </c>
      <c r="J76" s="85">
        <f aca="true" t="shared" si="64" ref="J76:P76">SUM(J77,J79)</f>
        <v>0</v>
      </c>
      <c r="K76" s="85">
        <f t="shared" si="64"/>
        <v>0</v>
      </c>
      <c r="L76" s="85">
        <f t="shared" si="64"/>
        <v>0</v>
      </c>
      <c r="M76" s="85">
        <f t="shared" si="64"/>
        <v>0</v>
      </c>
      <c r="N76" s="85">
        <f t="shared" si="64"/>
        <v>0</v>
      </c>
      <c r="O76" s="85">
        <f t="shared" si="64"/>
        <v>0</v>
      </c>
      <c r="P76" s="85">
        <f t="shared" si="64"/>
        <v>0</v>
      </c>
      <c r="Q76" s="85">
        <f>SUM(Q77,Q79)</f>
        <v>0</v>
      </c>
      <c r="R76" s="4" t="s">
        <v>770</v>
      </c>
      <c r="S76" s="83" t="s">
        <v>123</v>
      </c>
      <c r="T76" s="84" t="s">
        <v>202</v>
      </c>
      <c r="U76" s="84"/>
      <c r="V76" s="84"/>
      <c r="W76" s="84"/>
      <c r="X76" s="84"/>
      <c r="Y76" s="84"/>
      <c r="Z76" s="85">
        <f>SUM(Z77,Z79)</f>
        <v>0</v>
      </c>
      <c r="AA76" s="85">
        <f aca="true" t="shared" si="65" ref="AA76:AF76">SUM(AA77,AA79)</f>
        <v>21189</v>
      </c>
      <c r="AB76" s="85">
        <f t="shared" si="65"/>
        <v>0</v>
      </c>
      <c r="AC76" s="85">
        <f t="shared" si="65"/>
        <v>0</v>
      </c>
      <c r="AD76" s="85">
        <f t="shared" si="65"/>
        <v>0</v>
      </c>
      <c r="AE76" s="85">
        <f t="shared" si="65"/>
        <v>0</v>
      </c>
      <c r="AF76" s="85">
        <f t="shared" si="65"/>
        <v>0</v>
      </c>
      <c r="AG76" s="231">
        <f t="shared" si="48"/>
        <v>21189</v>
      </c>
      <c r="AH76" s="4" t="s">
        <v>771</v>
      </c>
      <c r="AI76" s="83" t="s">
        <v>123</v>
      </c>
      <c r="AJ76" s="84" t="s">
        <v>202</v>
      </c>
      <c r="AK76" s="84"/>
      <c r="AL76" s="84"/>
      <c r="AM76" s="84"/>
      <c r="AN76" s="84"/>
      <c r="AO76" s="84"/>
      <c r="AP76" s="85">
        <f aca="true" t="shared" si="66" ref="AP76:AV76">SUM(AP77,AP79)</f>
        <v>0</v>
      </c>
      <c r="AQ76" s="85">
        <f t="shared" si="66"/>
        <v>0</v>
      </c>
      <c r="AR76" s="85">
        <f t="shared" si="66"/>
        <v>0</v>
      </c>
      <c r="AS76" s="85">
        <f t="shared" si="66"/>
        <v>0</v>
      </c>
      <c r="AT76" s="85">
        <f t="shared" si="66"/>
        <v>0</v>
      </c>
      <c r="AU76" s="85">
        <f t="shared" si="66"/>
        <v>0</v>
      </c>
      <c r="AV76" s="85">
        <f t="shared" si="66"/>
        <v>0</v>
      </c>
      <c r="AW76" s="231">
        <f t="shared" si="50"/>
        <v>0</v>
      </c>
      <c r="AX76" s="204">
        <f t="shared" si="51"/>
        <v>21189</v>
      </c>
    </row>
    <row r="77" spans="1:50" s="86" customFormat="1" ht="16.5" thickBot="1">
      <c r="A77" s="4" t="s">
        <v>203</v>
      </c>
      <c r="B77" s="87"/>
      <c r="C77" s="118" t="s">
        <v>126</v>
      </c>
      <c r="D77" s="119" t="s">
        <v>204</v>
      </c>
      <c r="E77" s="119"/>
      <c r="F77" s="119"/>
      <c r="G77" s="119"/>
      <c r="H77" s="120"/>
      <c r="I77" s="121">
        <f>SUM(I78)</f>
        <v>0</v>
      </c>
      <c r="J77" s="121">
        <f aca="true" t="shared" si="67" ref="J77:Q77">SUM(J78)</f>
        <v>0</v>
      </c>
      <c r="K77" s="121">
        <f t="shared" si="67"/>
        <v>0</v>
      </c>
      <c r="L77" s="121">
        <f t="shared" si="67"/>
        <v>0</v>
      </c>
      <c r="M77" s="121">
        <f t="shared" si="67"/>
        <v>0</v>
      </c>
      <c r="N77" s="121">
        <f t="shared" si="67"/>
        <v>0</v>
      </c>
      <c r="O77" s="121">
        <f t="shared" si="67"/>
        <v>0</v>
      </c>
      <c r="P77" s="121">
        <f t="shared" si="67"/>
        <v>0</v>
      </c>
      <c r="Q77" s="121">
        <f t="shared" si="67"/>
        <v>0</v>
      </c>
      <c r="R77" s="4" t="s">
        <v>776</v>
      </c>
      <c r="S77" s="87"/>
      <c r="T77" s="118" t="s">
        <v>126</v>
      </c>
      <c r="U77" s="119" t="s">
        <v>204</v>
      </c>
      <c r="V77" s="119"/>
      <c r="W77" s="119"/>
      <c r="X77" s="119"/>
      <c r="Y77" s="120"/>
      <c r="Z77" s="121">
        <f aca="true" t="shared" si="68" ref="Z77:AF77">SUM(Z78)</f>
        <v>0</v>
      </c>
      <c r="AA77" s="121">
        <f t="shared" si="68"/>
        <v>21189</v>
      </c>
      <c r="AB77" s="121">
        <f t="shared" si="68"/>
        <v>0</v>
      </c>
      <c r="AC77" s="121">
        <f t="shared" si="68"/>
        <v>0</v>
      </c>
      <c r="AD77" s="121">
        <f t="shared" si="68"/>
        <v>0</v>
      </c>
      <c r="AE77" s="121">
        <f t="shared" si="68"/>
        <v>0</v>
      </c>
      <c r="AF77" s="121">
        <f t="shared" si="68"/>
        <v>0</v>
      </c>
      <c r="AG77" s="231">
        <f t="shared" si="48"/>
        <v>21189</v>
      </c>
      <c r="AH77" s="4" t="s">
        <v>777</v>
      </c>
      <c r="AI77" s="87"/>
      <c r="AJ77" s="118" t="s">
        <v>126</v>
      </c>
      <c r="AK77" s="119" t="s">
        <v>204</v>
      </c>
      <c r="AL77" s="119"/>
      <c r="AM77" s="119"/>
      <c r="AN77" s="119"/>
      <c r="AO77" s="120"/>
      <c r="AP77" s="121">
        <f>SUM(AP78)</f>
        <v>0</v>
      </c>
      <c r="AQ77" s="121">
        <f aca="true" t="shared" si="69" ref="AQ77:AV77">SUM(AQ78)</f>
        <v>0</v>
      </c>
      <c r="AR77" s="121">
        <f t="shared" si="69"/>
        <v>0</v>
      </c>
      <c r="AS77" s="121">
        <f t="shared" si="69"/>
        <v>0</v>
      </c>
      <c r="AT77" s="121">
        <f t="shared" si="69"/>
        <v>0</v>
      </c>
      <c r="AU77" s="121">
        <f t="shared" si="69"/>
        <v>0</v>
      </c>
      <c r="AV77" s="121">
        <f t="shared" si="69"/>
        <v>0</v>
      </c>
      <c r="AW77" s="231">
        <f t="shared" si="50"/>
        <v>0</v>
      </c>
      <c r="AX77" s="208">
        <f t="shared" si="51"/>
        <v>21189</v>
      </c>
    </row>
    <row r="78" spans="1:50" s="34" customFormat="1" ht="15" customHeight="1" thickBot="1">
      <c r="A78" s="4" t="s">
        <v>205</v>
      </c>
      <c r="B78" s="27"/>
      <c r="C78" s="118" t="s">
        <v>132</v>
      </c>
      <c r="D78" s="119" t="s">
        <v>206</v>
      </c>
      <c r="E78" s="38"/>
      <c r="F78" s="38"/>
      <c r="G78" s="38"/>
      <c r="H78" s="38"/>
      <c r="I78" s="32">
        <f>'[1]2. melléklet'!L77+'[1]2. melléklet'!AN77+'[1]2. melléklet'!BC77+'[1]2. melléklet'!BD77+'[1]3. melléklet'!J77+'[1]3. melléklet'!Z77</f>
        <v>0</v>
      </c>
      <c r="J78" s="164">
        <f>'[1]2. melléklet'!K77+'[1]2. melléklet'!AO77+'[1]2. melléklet'!AQ77+'[1]2. melléklet'!BF77+'[1]2. melléklet'!BG77+'[1]2. melléklet'!BH77+'[1]3. melléklet'!Y77</f>
        <v>0</v>
      </c>
      <c r="K78" s="164">
        <f>'[1]2. melléklet'!AD77+'[1]2. melléklet'!AR77+'[1]3. melléklet'!P77</f>
        <v>0</v>
      </c>
      <c r="L78" s="164">
        <f>'[1]5. melléklet'!S77+'[1]6. melléklet'!S77+'[1]7. melléklet'!R77</f>
        <v>0</v>
      </c>
      <c r="M78" s="164">
        <f>'[1]9. melléklet'!P77</f>
        <v>0</v>
      </c>
      <c r="N78" s="164">
        <f>'[1]8. melléklet'!M77+'[1]2. melléklet'!BS77+'[1]2. melléklet'!BT77</f>
        <v>0</v>
      </c>
      <c r="O78" s="164">
        <f>'[1]2. melléklet'!AP77+'[1]2. melléklet'!CY77</f>
        <v>0</v>
      </c>
      <c r="P78" s="164"/>
      <c r="Q78" s="164">
        <f>'[1]2. melléklet'!AS77+'[1]2. melléklet'!BE77</f>
        <v>0</v>
      </c>
      <c r="R78" s="4" t="s">
        <v>782</v>
      </c>
      <c r="S78" s="27"/>
      <c r="T78" s="118" t="s">
        <v>132</v>
      </c>
      <c r="U78" s="119" t="s">
        <v>206</v>
      </c>
      <c r="V78" s="38"/>
      <c r="W78" s="38"/>
      <c r="X78" s="38"/>
      <c r="Y78" s="166"/>
      <c r="Z78" s="164">
        <f>'[1]2. melléklet'!AA77+'[1]2. melléklet'!AB77+'[1]2. melléklet'!AC77</f>
        <v>0</v>
      </c>
      <c r="AA78" s="164">
        <f>'[1]2. melléklet'!I77+'[1]2. melléklet'!M77+'[1]2. melléklet'!P77+'[1]2. melléklet'!Y77+'[1]2. melléklet'!Z77+'[1]3. melléklet'!I77+'[1]3. melléklet'!K77+'[1]3. melléklet'!M77+'[1]3. melléklet'!N77+'[1]4. melléklet'!Q77</f>
        <v>21189</v>
      </c>
      <c r="AB78" s="164">
        <f>'[1]2. melléklet'!BU77</f>
        <v>0</v>
      </c>
      <c r="AC78" s="164">
        <f>'[1]2. melléklet'!AE77</f>
        <v>0</v>
      </c>
      <c r="AD78" s="164">
        <f>'[1]3. melléklet'!AB77</f>
        <v>0</v>
      </c>
      <c r="AE78" s="164">
        <f>'[1]2. melléklet'!CZ77+'[1]3. melléklet'!AC77+'[1]2. melléklet'!DA77</f>
        <v>0</v>
      </c>
      <c r="AF78" s="164">
        <f>'[1]2. melléklet'!CV77+'[1]3. melléklet'!AA77</f>
        <v>0</v>
      </c>
      <c r="AG78" s="232">
        <f t="shared" si="48"/>
        <v>21189</v>
      </c>
      <c r="AH78" s="4" t="s">
        <v>783</v>
      </c>
      <c r="AI78" s="27"/>
      <c r="AJ78" s="118" t="s">
        <v>132</v>
      </c>
      <c r="AK78" s="119" t="s">
        <v>206</v>
      </c>
      <c r="AL78" s="38"/>
      <c r="AM78" s="38"/>
      <c r="AN78" s="38"/>
      <c r="AO78" s="166"/>
      <c r="AP78" s="164">
        <f>'[1]2. melléklet'!CG77+'[1]2. melléklet'!BX77</f>
        <v>0</v>
      </c>
      <c r="AQ78" s="164">
        <f>'[1]2. melléklet'!O77+'[1]2. melléklet'!CK77</f>
        <v>0</v>
      </c>
      <c r="AR78" s="164">
        <f>'[1]2. melléklet'!BI77+'[1]2. melléklet'!BR77+'[1]2. melléklet'!BV77+'[1]2. melléklet'!CH77+'[1]2. melléklet'!CI77+'[1]2. melléklet'!CJ77</f>
        <v>0</v>
      </c>
      <c r="AS78" s="164">
        <f>'[1]2. melléklet'!BW77+'[1]2. melléklet'!CL77+'[1]2. melléklet'!CX77</f>
        <v>0</v>
      </c>
      <c r="AT78" s="164">
        <f>'[1]2. melléklet'!AT77</f>
        <v>0</v>
      </c>
      <c r="AU78" s="164"/>
      <c r="AV78" s="164">
        <f>'[1]2. melléklet'!CM77+'[1]2. melléklet'!CW77</f>
        <v>0</v>
      </c>
      <c r="AW78" s="232">
        <f t="shared" si="50"/>
        <v>0</v>
      </c>
      <c r="AX78" s="164">
        <f t="shared" si="51"/>
        <v>21189</v>
      </c>
    </row>
    <row r="79" spans="1:50" s="20" customFormat="1" ht="15" customHeight="1" thickBot="1">
      <c r="A79" s="4" t="s">
        <v>207</v>
      </c>
      <c r="B79" s="122"/>
      <c r="C79" s="123" t="s">
        <v>208</v>
      </c>
      <c r="D79" s="124" t="s">
        <v>209</v>
      </c>
      <c r="E79" s="125"/>
      <c r="F79" s="125"/>
      <c r="G79" s="125"/>
      <c r="H79" s="125"/>
      <c r="I79" s="126"/>
      <c r="J79" s="189"/>
      <c r="K79" s="189"/>
      <c r="L79" s="189"/>
      <c r="M79" s="189"/>
      <c r="N79" s="189"/>
      <c r="O79" s="189"/>
      <c r="P79" s="189"/>
      <c r="Q79" s="189"/>
      <c r="R79" s="4" t="s">
        <v>788</v>
      </c>
      <c r="S79" s="122"/>
      <c r="T79" s="123" t="s">
        <v>208</v>
      </c>
      <c r="U79" s="124" t="s">
        <v>209</v>
      </c>
      <c r="V79" s="125"/>
      <c r="W79" s="125"/>
      <c r="X79" s="125"/>
      <c r="Y79" s="188"/>
      <c r="Z79" s="189"/>
      <c r="AA79" s="189"/>
      <c r="AB79" s="189"/>
      <c r="AC79" s="189"/>
      <c r="AD79" s="189"/>
      <c r="AE79" s="189"/>
      <c r="AF79" s="189"/>
      <c r="AG79" s="232">
        <f t="shared" si="48"/>
        <v>0</v>
      </c>
      <c r="AH79" s="4" t="s">
        <v>789</v>
      </c>
      <c r="AI79" s="122"/>
      <c r="AJ79" s="123" t="s">
        <v>208</v>
      </c>
      <c r="AK79" s="124" t="s">
        <v>209</v>
      </c>
      <c r="AL79" s="125"/>
      <c r="AM79" s="125"/>
      <c r="AN79" s="125"/>
      <c r="AO79" s="188"/>
      <c r="AP79" s="189"/>
      <c r="AQ79" s="189"/>
      <c r="AR79" s="189"/>
      <c r="AS79" s="189"/>
      <c r="AT79" s="189"/>
      <c r="AU79" s="189"/>
      <c r="AV79" s="189"/>
      <c r="AW79" s="231">
        <f t="shared" si="50"/>
        <v>0</v>
      </c>
      <c r="AX79" s="209">
        <f t="shared" si="51"/>
        <v>0</v>
      </c>
    </row>
    <row r="80" spans="1:50" s="86" customFormat="1" ht="16.5" thickBot="1">
      <c r="A80" s="4" t="s">
        <v>210</v>
      </c>
      <c r="B80" s="83" t="s">
        <v>892</v>
      </c>
      <c r="C80" s="84" t="s">
        <v>893</v>
      </c>
      <c r="D80" s="112"/>
      <c r="E80" s="112"/>
      <c r="F80" s="84"/>
      <c r="G80" s="84"/>
      <c r="H80" s="128"/>
      <c r="I80" s="85"/>
      <c r="J80" s="85"/>
      <c r="K80" s="85"/>
      <c r="L80" s="85"/>
      <c r="M80" s="85"/>
      <c r="N80" s="85"/>
      <c r="O80" s="85"/>
      <c r="P80" s="85"/>
      <c r="Q80" s="85"/>
      <c r="R80" s="4" t="s">
        <v>794</v>
      </c>
      <c r="S80" s="83" t="s">
        <v>892</v>
      </c>
      <c r="T80" s="84" t="s">
        <v>893</v>
      </c>
      <c r="U80" s="112"/>
      <c r="V80" s="112"/>
      <c r="W80" s="84"/>
      <c r="X80" s="84"/>
      <c r="Y80" s="128"/>
      <c r="Z80" s="85"/>
      <c r="AA80" s="85"/>
      <c r="AB80" s="85"/>
      <c r="AC80" s="85"/>
      <c r="AD80" s="85"/>
      <c r="AE80" s="85"/>
      <c r="AF80" s="85"/>
      <c r="AG80" s="232">
        <f t="shared" si="48"/>
        <v>0</v>
      </c>
      <c r="AH80" s="4" t="s">
        <v>795</v>
      </c>
      <c r="AI80" s="83" t="s">
        <v>892</v>
      </c>
      <c r="AJ80" s="84" t="s">
        <v>893</v>
      </c>
      <c r="AK80" s="112"/>
      <c r="AL80" s="112"/>
      <c r="AM80" s="84"/>
      <c r="AN80" s="84"/>
      <c r="AO80" s="128"/>
      <c r="AP80" s="85"/>
      <c r="AQ80" s="85"/>
      <c r="AR80" s="85"/>
      <c r="AS80" s="85"/>
      <c r="AT80" s="85"/>
      <c r="AU80" s="85"/>
      <c r="AV80" s="85"/>
      <c r="AW80" s="231">
        <f t="shared" si="50"/>
        <v>0</v>
      </c>
      <c r="AX80" s="204">
        <f t="shared" si="51"/>
        <v>0</v>
      </c>
    </row>
    <row r="81" spans="1:50" s="117" customFormat="1" ht="30" customHeight="1" thickBot="1">
      <c r="A81" s="4" t="s">
        <v>211</v>
      </c>
      <c r="B81" s="129" t="s">
        <v>212</v>
      </c>
      <c r="C81" s="130"/>
      <c r="D81" s="131"/>
      <c r="E81" s="131"/>
      <c r="F81" s="131"/>
      <c r="G81" s="131"/>
      <c r="H81" s="131"/>
      <c r="I81" s="132">
        <f>SUM(I75,I76,I80)</f>
        <v>1312043</v>
      </c>
      <c r="J81" s="132">
        <f aca="true" t="shared" si="70" ref="J81:P81">SUM(J75,J76,J80)</f>
        <v>396431</v>
      </c>
      <c r="K81" s="132">
        <f t="shared" si="70"/>
        <v>62196</v>
      </c>
      <c r="L81" s="132">
        <f t="shared" si="70"/>
        <v>509565</v>
      </c>
      <c r="M81" s="132">
        <f t="shared" si="70"/>
        <v>143205</v>
      </c>
      <c r="N81" s="132">
        <f t="shared" si="70"/>
        <v>147534</v>
      </c>
      <c r="O81" s="132">
        <f t="shared" si="70"/>
        <v>5246</v>
      </c>
      <c r="P81" s="132">
        <f t="shared" si="70"/>
        <v>40633</v>
      </c>
      <c r="Q81" s="132">
        <f>SUM(Q75,Q76,Q80)</f>
        <v>80322</v>
      </c>
      <c r="R81" s="4" t="s">
        <v>800</v>
      </c>
      <c r="S81" s="129" t="s">
        <v>212</v>
      </c>
      <c r="T81" s="130"/>
      <c r="U81" s="131"/>
      <c r="V81" s="131"/>
      <c r="W81" s="131"/>
      <c r="X81" s="131"/>
      <c r="Y81" s="131"/>
      <c r="Z81" s="132">
        <f>SUM(Z75,Z76,Z80)</f>
        <v>45096</v>
      </c>
      <c r="AA81" s="132">
        <f aca="true" t="shared" si="71" ref="AA81:AF81">SUM(AA75,AA76,AA80)</f>
        <v>1894305</v>
      </c>
      <c r="AB81" s="132">
        <f t="shared" si="71"/>
        <v>118947</v>
      </c>
      <c r="AC81" s="132">
        <f>SUM(AC75,AC76,AC80)</f>
        <v>41104</v>
      </c>
      <c r="AD81" s="132">
        <f>SUM(AD75,AD76,AD80)</f>
        <v>0</v>
      </c>
      <c r="AE81" s="132">
        <f>SUM(AE75,AE76,AE80)</f>
        <v>19609</v>
      </c>
      <c r="AF81" s="132">
        <f t="shared" si="71"/>
        <v>8296</v>
      </c>
      <c r="AG81" s="231">
        <f t="shared" si="48"/>
        <v>4824532</v>
      </c>
      <c r="AH81" s="4" t="s">
        <v>801</v>
      </c>
      <c r="AI81" s="129" t="s">
        <v>212</v>
      </c>
      <c r="AJ81" s="130"/>
      <c r="AK81" s="131"/>
      <c r="AL81" s="131"/>
      <c r="AM81" s="131"/>
      <c r="AN81" s="131"/>
      <c r="AO81" s="131"/>
      <c r="AP81" s="132">
        <f aca="true" t="shared" si="72" ref="AP81:AV81">SUM(AP75,AP76,AP80)</f>
        <v>112011</v>
      </c>
      <c r="AQ81" s="132">
        <f t="shared" si="72"/>
        <v>90036</v>
      </c>
      <c r="AR81" s="132">
        <f t="shared" si="72"/>
        <v>105651</v>
      </c>
      <c r="AS81" s="132">
        <f t="shared" si="72"/>
        <v>11438</v>
      </c>
      <c r="AT81" s="132">
        <f t="shared" si="72"/>
        <v>13600</v>
      </c>
      <c r="AU81" s="132">
        <f t="shared" si="72"/>
        <v>0</v>
      </c>
      <c r="AV81" s="132">
        <f t="shared" si="72"/>
        <v>13426</v>
      </c>
      <c r="AW81" s="231">
        <f t="shared" si="50"/>
        <v>346162</v>
      </c>
      <c r="AX81" s="132">
        <f t="shared" si="51"/>
        <v>5170694</v>
      </c>
    </row>
  </sheetData>
  <sheetProtection/>
  <mergeCells count="29">
    <mergeCell ref="B54:H54"/>
    <mergeCell ref="S54:Y54"/>
    <mergeCell ref="AI54:AO54"/>
    <mergeCell ref="C44:H44"/>
    <mergeCell ref="T44:Y44"/>
    <mergeCell ref="AJ44:AO44"/>
    <mergeCell ref="B52:H52"/>
    <mergeCell ref="S52:Y52"/>
    <mergeCell ref="AI52:AO52"/>
    <mergeCell ref="E10:H10"/>
    <mergeCell ref="V10:Y10"/>
    <mergeCell ref="AL10:AO10"/>
    <mergeCell ref="B43:H43"/>
    <mergeCell ref="S43:Y43"/>
    <mergeCell ref="AI43:AO43"/>
    <mergeCell ref="AW5:AX5"/>
    <mergeCell ref="B6:H7"/>
    <mergeCell ref="I6:P6"/>
    <mergeCell ref="S6:Y7"/>
    <mergeCell ref="Z6:AG6"/>
    <mergeCell ref="AI6:AO7"/>
    <mergeCell ref="AP6:AV6"/>
    <mergeCell ref="AX6:AX7"/>
    <mergeCell ref="E4:H4"/>
    <mergeCell ref="V4:Y4"/>
    <mergeCell ref="AL4:AO4"/>
    <mergeCell ref="B5:Q5"/>
    <mergeCell ref="S5:AG5"/>
    <mergeCell ref="AI5:AV5"/>
  </mergeCells>
  <printOptions horizontalCentered="1"/>
  <pageMargins left="0.7086614173228347" right="0.7086614173228347" top="0.7480314960629921" bottom="0.7480314960629921" header="0.31496062992125984" footer="0.31496062992125984"/>
  <pageSetup horizontalDpi="600" verticalDpi="600" orientation="portrait" paperSize="8" scale="47" r:id="rId1"/>
  <headerFooter>
    <oddFooter>&amp;L&amp;D&amp;C&amp;P</oddFooter>
  </headerFooter>
  <colBreaks count="2" manualBreakCount="2">
    <brk id="17" max="100" man="1"/>
    <brk id="33" max="77" man="1"/>
  </colBreaks>
</worksheet>
</file>

<file path=xl/worksheets/sheet11.xml><?xml version="1.0" encoding="utf-8"?>
<worksheet xmlns="http://schemas.openxmlformats.org/spreadsheetml/2006/main" xmlns:r="http://schemas.openxmlformats.org/officeDocument/2006/relationships">
  <dimension ref="A1:D44"/>
  <sheetViews>
    <sheetView view="pageBreakPreview" zoomScaleSheetLayoutView="100" zoomScalePageLayoutView="0" workbookViewId="0" topLeftCell="A1">
      <selection activeCell="D2" sqref="D2"/>
    </sheetView>
  </sheetViews>
  <sheetFormatPr defaultColWidth="9.140625" defaultRowHeight="24.75" customHeight="1"/>
  <cols>
    <col min="1" max="1" width="5.7109375" style="233" customWidth="1"/>
    <col min="2" max="2" width="10.7109375" style="234" customWidth="1"/>
    <col min="3" max="3" width="60.7109375" style="234" customWidth="1"/>
    <col min="4" max="4" width="20.7109375" style="234" customWidth="1"/>
    <col min="5" max="16384" width="9.140625" style="234" customWidth="1"/>
  </cols>
  <sheetData>
    <row r="1" ht="24.75" customHeight="1">
      <c r="D1" s="235" t="s">
        <v>1152</v>
      </c>
    </row>
    <row r="2" ht="24.75" customHeight="1">
      <c r="D2" s="235"/>
    </row>
    <row r="3" spans="2:4" ht="24.75" customHeight="1">
      <c r="B3" s="236" t="s">
        <v>894</v>
      </c>
      <c r="C3" s="236"/>
      <c r="D3" s="236"/>
    </row>
    <row r="4" spans="2:4" ht="24.75" customHeight="1">
      <c r="B4" s="237"/>
      <c r="C4" s="237"/>
      <c r="D4" s="237"/>
    </row>
    <row r="5" ht="19.5" customHeight="1" thickBot="1">
      <c r="D5" s="238" t="s">
        <v>0</v>
      </c>
    </row>
    <row r="6" spans="1:4" ht="19.5" customHeight="1" thickBot="1">
      <c r="A6" s="239"/>
      <c r="B6" s="240" t="s">
        <v>1</v>
      </c>
      <c r="C6" s="241"/>
      <c r="D6" s="242" t="s">
        <v>2</v>
      </c>
    </row>
    <row r="7" spans="1:4" ht="19.5" customHeight="1">
      <c r="A7" s="243"/>
      <c r="B7" s="244" t="s">
        <v>895</v>
      </c>
      <c r="C7" s="245" t="s">
        <v>896</v>
      </c>
      <c r="D7" s="246" t="s">
        <v>897</v>
      </c>
    </row>
    <row r="8" spans="1:4" ht="13.5" thickBot="1">
      <c r="A8" s="247"/>
      <c r="B8" s="248"/>
      <c r="C8" s="249"/>
      <c r="D8" s="250"/>
    </row>
    <row r="9" spans="1:4" s="254" customFormat="1" ht="19.5" customHeight="1">
      <c r="A9" s="251" t="s">
        <v>9</v>
      </c>
      <c r="B9" s="252" t="s">
        <v>223</v>
      </c>
      <c r="C9" s="252"/>
      <c r="D9" s="253">
        <f>SUM(D10:D13)</f>
        <v>80000</v>
      </c>
    </row>
    <row r="10" spans="1:4" ht="19.5" customHeight="1">
      <c r="A10" s="255" t="s">
        <v>11</v>
      </c>
      <c r="B10" s="256">
        <v>1</v>
      </c>
      <c r="C10" s="257" t="s">
        <v>898</v>
      </c>
      <c r="D10" s="258">
        <v>10000</v>
      </c>
    </row>
    <row r="11" spans="1:4" ht="19.5" customHeight="1">
      <c r="A11" s="255" t="s">
        <v>17</v>
      </c>
      <c r="B11" s="256">
        <v>2</v>
      </c>
      <c r="C11" s="257" t="s">
        <v>899</v>
      </c>
      <c r="D11" s="258">
        <v>10000</v>
      </c>
    </row>
    <row r="12" spans="1:4" ht="19.5" customHeight="1">
      <c r="A12" s="255" t="s">
        <v>20</v>
      </c>
      <c r="B12" s="259">
        <v>3</v>
      </c>
      <c r="C12" s="260" t="s">
        <v>900</v>
      </c>
      <c r="D12" s="258">
        <v>50000</v>
      </c>
    </row>
    <row r="13" spans="1:4" ht="19.5" customHeight="1">
      <c r="A13" s="255" t="s">
        <v>23</v>
      </c>
      <c r="B13" s="259">
        <v>4</v>
      </c>
      <c r="C13" s="261" t="s">
        <v>901</v>
      </c>
      <c r="D13" s="258">
        <v>10000</v>
      </c>
    </row>
    <row r="14" spans="1:4" s="254" customFormat="1" ht="19.5" customHeight="1">
      <c r="A14" s="255" t="s">
        <v>26</v>
      </c>
      <c r="B14" s="262" t="s">
        <v>902</v>
      </c>
      <c r="C14" s="262"/>
      <c r="D14" s="263">
        <f>SUM(D15:D23)</f>
        <v>312814</v>
      </c>
    </row>
    <row r="15" spans="1:4" s="265" customFormat="1" ht="19.5" customHeight="1">
      <c r="A15" s="255" t="s">
        <v>29</v>
      </c>
      <c r="B15" s="256">
        <v>7</v>
      </c>
      <c r="C15" s="264" t="s">
        <v>903</v>
      </c>
      <c r="D15" s="258">
        <f>'[1]11. melléklet'!D15+'[1]Javaslat_II'!N50</f>
        <v>37082</v>
      </c>
    </row>
    <row r="16" spans="1:4" ht="19.5" customHeight="1">
      <c r="A16" s="255" t="s">
        <v>32</v>
      </c>
      <c r="B16" s="256">
        <v>8</v>
      </c>
      <c r="C16" s="266" t="s">
        <v>904</v>
      </c>
      <c r="D16" s="267">
        <v>3439</v>
      </c>
    </row>
    <row r="17" spans="1:4" ht="19.5" customHeight="1">
      <c r="A17" s="255" t="s">
        <v>35</v>
      </c>
      <c r="B17" s="256">
        <v>9</v>
      </c>
      <c r="C17" s="266" t="s">
        <v>905</v>
      </c>
      <c r="D17" s="267">
        <v>1000</v>
      </c>
    </row>
    <row r="18" spans="1:4" ht="19.5" customHeight="1">
      <c r="A18" s="255" t="s">
        <v>38</v>
      </c>
      <c r="B18" s="256">
        <v>10</v>
      </c>
      <c r="C18" s="266" t="s">
        <v>906</v>
      </c>
      <c r="D18" s="267">
        <f>37565+'[1]Javaslat_III'!N30</f>
        <v>32924</v>
      </c>
    </row>
    <row r="19" spans="1:4" ht="19.5" customHeight="1">
      <c r="A19" s="255" t="s">
        <v>41</v>
      </c>
      <c r="B19" s="256">
        <v>11</v>
      </c>
      <c r="C19" s="266" t="s">
        <v>907</v>
      </c>
      <c r="D19" s="267">
        <v>2544</v>
      </c>
    </row>
    <row r="20" spans="1:4" ht="19.5" customHeight="1">
      <c r="A20" s="255" t="s">
        <v>44</v>
      </c>
      <c r="B20" s="256">
        <v>12</v>
      </c>
      <c r="C20" s="266" t="s">
        <v>908</v>
      </c>
      <c r="D20" s="267">
        <v>25000</v>
      </c>
    </row>
    <row r="21" spans="1:4" ht="19.5" customHeight="1">
      <c r="A21" s="268" t="s">
        <v>47</v>
      </c>
      <c r="B21" s="256">
        <v>13</v>
      </c>
      <c r="C21" s="266" t="s">
        <v>909</v>
      </c>
      <c r="D21" s="267">
        <v>50000</v>
      </c>
    </row>
    <row r="22" spans="1:4" ht="19.5" customHeight="1">
      <c r="A22" s="268" t="s">
        <v>50</v>
      </c>
      <c r="B22" s="256">
        <v>14</v>
      </c>
      <c r="C22" s="266" t="s">
        <v>910</v>
      </c>
      <c r="D22" s="267">
        <f>'[1]11. melléklet'!D22+'[1]Javaslat_II'!N44+'[1]Javaslat_III'!N27</f>
        <v>509</v>
      </c>
    </row>
    <row r="23" spans="1:4" ht="19.5" customHeight="1">
      <c r="A23" s="268" t="s">
        <v>53</v>
      </c>
      <c r="B23" s="256">
        <v>15</v>
      </c>
      <c r="C23" s="266" t="s">
        <v>911</v>
      </c>
      <c r="D23" s="267">
        <f>'[1]11. melléklet'!D23+'[1]Javaslat_II'!N47+'[1]Javaslat_III'!N33</f>
        <v>160316</v>
      </c>
    </row>
    <row r="24" spans="1:4" ht="24.75" customHeight="1" thickBot="1">
      <c r="A24" s="269" t="s">
        <v>55</v>
      </c>
      <c r="B24" s="270"/>
      <c r="C24" s="271" t="s">
        <v>912</v>
      </c>
      <c r="D24" s="272">
        <f>SUM(D9,D14)</f>
        <v>392814</v>
      </c>
    </row>
    <row r="25" spans="1:4" ht="19.5" customHeight="1" thickBot="1">
      <c r="A25" s="273"/>
      <c r="B25" s="274"/>
      <c r="C25" s="274"/>
      <c r="D25" s="274"/>
    </row>
    <row r="26" spans="1:4" ht="24.75" customHeight="1" thickBot="1">
      <c r="A26" s="275" t="s">
        <v>58</v>
      </c>
      <c r="B26" s="276"/>
      <c r="C26" s="277" t="s">
        <v>913</v>
      </c>
      <c r="D26" s="278">
        <f>'[1]11. melléklet'!D26+'[1]Javaslat_II'!N52+'[1]Javaslat_III'!N40</f>
        <v>16283</v>
      </c>
    </row>
    <row r="27" spans="1:4" ht="19.5" customHeight="1" thickBot="1">
      <c r="A27" s="273"/>
      <c r="B27" s="274"/>
      <c r="C27" s="274"/>
      <c r="D27" s="274"/>
    </row>
    <row r="28" spans="1:4" ht="24.75" customHeight="1" thickBot="1">
      <c r="A28" s="275" t="s">
        <v>61</v>
      </c>
      <c r="B28" s="279"/>
      <c r="C28" s="277" t="s">
        <v>914</v>
      </c>
      <c r="D28" s="278">
        <f>D24+D26</f>
        <v>409097</v>
      </c>
    </row>
    <row r="29" ht="12.75"/>
    <row r="30" spans="2:3" ht="24.75" customHeight="1">
      <c r="B30" s="280"/>
      <c r="C30" s="280"/>
    </row>
    <row r="31" spans="3:4" ht="12.75">
      <c r="C31" s="281"/>
      <c r="D31" s="282"/>
    </row>
    <row r="32" spans="3:4" ht="12.75">
      <c r="C32" s="281"/>
      <c r="D32" s="282"/>
    </row>
    <row r="33" spans="3:4" ht="12.75">
      <c r="C33" s="281"/>
      <c r="D33" s="282"/>
    </row>
    <row r="34" spans="3:4" ht="12.75">
      <c r="C34" s="265"/>
      <c r="D34" s="282"/>
    </row>
    <row r="35" spans="3:4" ht="12.75">
      <c r="C35" s="265"/>
      <c r="D35" s="282"/>
    </row>
    <row r="36" spans="3:4" ht="12.75">
      <c r="C36" s="265"/>
      <c r="D36" s="282"/>
    </row>
    <row r="37" spans="1:4" ht="12.75">
      <c r="A37" s="234"/>
      <c r="C37" s="265"/>
      <c r="D37" s="282"/>
    </row>
    <row r="38" spans="1:4" ht="12.75">
      <c r="A38" s="234"/>
      <c r="C38" s="265"/>
      <c r="D38" s="282"/>
    </row>
    <row r="39" spans="1:4" ht="12.75">
      <c r="A39" s="234"/>
      <c r="C39" s="265"/>
      <c r="D39" s="282"/>
    </row>
    <row r="40" spans="1:4" ht="12.75">
      <c r="A40" s="234"/>
      <c r="D40" s="283"/>
    </row>
    <row r="41" spans="1:4" ht="12.75">
      <c r="A41" s="234"/>
      <c r="D41" s="283"/>
    </row>
    <row r="42" ht="12.75">
      <c r="A42" s="234"/>
    </row>
    <row r="43" ht="12.75">
      <c r="A43" s="234"/>
    </row>
    <row r="44" ht="12.75">
      <c r="A44" s="234"/>
    </row>
  </sheetData>
  <sheetProtection/>
  <mergeCells count="7">
    <mergeCell ref="B30:C30"/>
    <mergeCell ref="B3:D3"/>
    <mergeCell ref="B6:C6"/>
    <mergeCell ref="B7:B8"/>
    <mergeCell ref="C7:C8"/>
    <mergeCell ref="D7:D8"/>
    <mergeCell ref="B14:C14"/>
  </mergeCells>
  <printOptions horizontalCentered="1"/>
  <pageMargins left="0.7874015748031497" right="0.7874015748031497" top="0.7874015748031497" bottom="0.7874015748031497" header="0.5118110236220472" footer="0.5118110236220472"/>
  <pageSetup horizontalDpi="600" verticalDpi="600" orientation="portrait" paperSize="8" r:id="rId1"/>
  <headerFooter alignWithMargins="0">
    <oddFooter>&amp;L&amp;D&amp;C&amp;P</oddFooter>
  </headerFooter>
  <rowBreaks count="1" manualBreakCount="1">
    <brk id="28" min="1" max="3" man="1"/>
  </rowBreaks>
</worksheet>
</file>

<file path=xl/worksheets/sheet12.xml><?xml version="1.0" encoding="utf-8"?>
<worksheet xmlns="http://schemas.openxmlformats.org/spreadsheetml/2006/main" xmlns:r="http://schemas.openxmlformats.org/officeDocument/2006/relationships">
  <dimension ref="A1:L146"/>
  <sheetViews>
    <sheetView view="pageBreakPreview" zoomScaleSheetLayoutView="100" zoomScalePageLayoutView="0" workbookViewId="0" topLeftCell="A1">
      <selection activeCell="L2" sqref="L2"/>
    </sheetView>
  </sheetViews>
  <sheetFormatPr defaultColWidth="9.140625" defaultRowHeight="15"/>
  <cols>
    <col min="1" max="1" width="4.57421875" style="284" bestFit="1" customWidth="1"/>
    <col min="2" max="7" width="10.7109375" style="285" customWidth="1"/>
    <col min="8" max="12" width="13.7109375" style="285" customWidth="1"/>
    <col min="13" max="16384" width="9.140625" style="285" customWidth="1"/>
  </cols>
  <sheetData>
    <row r="1" ht="12.75">
      <c r="L1" s="284" t="s">
        <v>1153</v>
      </c>
    </row>
    <row r="2" ht="12.75">
      <c r="K2" s="284"/>
    </row>
    <row r="3" spans="1:12" ht="15.75">
      <c r="A3" s="286" t="s">
        <v>915</v>
      </c>
      <c r="B3" s="286"/>
      <c r="C3" s="286"/>
      <c r="D3" s="286"/>
      <c r="E3" s="286"/>
      <c r="F3" s="286"/>
      <c r="G3" s="286"/>
      <c r="H3" s="286"/>
      <c r="I3" s="286"/>
      <c r="J3" s="286"/>
      <c r="K3" s="286"/>
      <c r="L3" s="286"/>
    </row>
    <row r="4" spans="1:12" ht="15.75">
      <c r="A4" s="287" t="s">
        <v>916</v>
      </c>
      <c r="B4" s="287"/>
      <c r="C4" s="287"/>
      <c r="D4" s="287"/>
      <c r="E4" s="287"/>
      <c r="F4" s="287"/>
      <c r="G4" s="287"/>
      <c r="H4" s="287"/>
      <c r="I4" s="287"/>
      <c r="J4" s="287"/>
      <c r="K4" s="287"/>
      <c r="L4" s="287"/>
    </row>
    <row r="5" spans="1:12" ht="15.75">
      <c r="A5" s="287" t="s">
        <v>917</v>
      </c>
      <c r="B5" s="287"/>
      <c r="C5" s="287"/>
      <c r="D5" s="287"/>
      <c r="E5" s="287"/>
      <c r="F5" s="287"/>
      <c r="G5" s="287"/>
      <c r="H5" s="287"/>
      <c r="I5" s="287"/>
      <c r="J5" s="287"/>
      <c r="K5" s="287"/>
      <c r="L5" s="287"/>
    </row>
    <row r="6" spans="1:12" ht="15.75">
      <c r="A6" s="287" t="s">
        <v>918</v>
      </c>
      <c r="B6" s="287"/>
      <c r="C6" s="287"/>
      <c r="D6" s="287"/>
      <c r="E6" s="287"/>
      <c r="F6" s="287"/>
      <c r="G6" s="287"/>
      <c r="H6" s="287"/>
      <c r="I6" s="287"/>
      <c r="J6" s="287"/>
      <c r="K6" s="287"/>
      <c r="L6" s="287"/>
    </row>
    <row r="7" spans="1:11" ht="15.75">
      <c r="A7" s="288"/>
      <c r="B7" s="289"/>
      <c r="C7" s="289"/>
      <c r="D7" s="289"/>
      <c r="E7" s="289"/>
      <c r="F7" s="289"/>
      <c r="G7" s="289"/>
      <c r="H7" s="289"/>
      <c r="I7" s="289"/>
      <c r="J7" s="289"/>
      <c r="K7" s="289"/>
    </row>
    <row r="8" spans="11:12" ht="12.75">
      <c r="K8" s="290"/>
      <c r="L8" s="291" t="s">
        <v>0</v>
      </c>
    </row>
    <row r="9" spans="1:12" ht="12.75">
      <c r="A9" s="292"/>
      <c r="B9" s="293" t="s">
        <v>1</v>
      </c>
      <c r="C9" s="293"/>
      <c r="D9" s="293"/>
      <c r="E9" s="293"/>
      <c r="F9" s="293"/>
      <c r="G9" s="293"/>
      <c r="H9" s="294" t="s">
        <v>2</v>
      </c>
      <c r="I9" s="294" t="s">
        <v>3</v>
      </c>
      <c r="J9" s="294" t="s">
        <v>4</v>
      </c>
      <c r="K9" s="294" t="s">
        <v>5</v>
      </c>
      <c r="L9" s="295" t="s">
        <v>6</v>
      </c>
    </row>
    <row r="10" spans="1:12" s="302" customFormat="1" ht="52.5" customHeight="1">
      <c r="A10" s="292" t="s">
        <v>9</v>
      </c>
      <c r="B10" s="296" t="s">
        <v>919</v>
      </c>
      <c r="C10" s="297"/>
      <c r="D10" s="297"/>
      <c r="E10" s="297"/>
      <c r="F10" s="297"/>
      <c r="G10" s="298"/>
      <c r="H10" s="299" t="s">
        <v>920</v>
      </c>
      <c r="I10" s="300" t="s">
        <v>921</v>
      </c>
      <c r="J10" s="300" t="s">
        <v>922</v>
      </c>
      <c r="K10" s="299" t="s">
        <v>923</v>
      </c>
      <c r="L10" s="301" t="s">
        <v>924</v>
      </c>
    </row>
    <row r="11" spans="1:12" ht="12.75">
      <c r="A11" s="292" t="s">
        <v>11</v>
      </c>
      <c r="B11" s="303"/>
      <c r="C11" s="304"/>
      <c r="D11" s="304"/>
      <c r="E11" s="304"/>
      <c r="F11" s="304"/>
      <c r="G11" s="305"/>
      <c r="H11" s="306" t="s">
        <v>925</v>
      </c>
      <c r="I11" s="306"/>
      <c r="J11" s="306"/>
      <c r="K11" s="306"/>
      <c r="L11" s="307"/>
    </row>
    <row r="12" spans="1:12" s="302" customFormat="1" ht="25.5" customHeight="1">
      <c r="A12" s="292" t="s">
        <v>17</v>
      </c>
      <c r="B12" s="308"/>
      <c r="C12" s="309"/>
      <c r="D12" s="309"/>
      <c r="E12" s="309"/>
      <c r="F12" s="309"/>
      <c r="G12" s="310"/>
      <c r="H12" s="311" t="s">
        <v>926</v>
      </c>
      <c r="I12" s="312" t="s">
        <v>927</v>
      </c>
      <c r="J12" s="312"/>
      <c r="K12" s="313"/>
      <c r="L12" s="307"/>
    </row>
    <row r="13" spans="1:12" s="302" customFormat="1" ht="25.5" customHeight="1">
      <c r="A13" s="292" t="s">
        <v>20</v>
      </c>
      <c r="B13" s="314" t="s">
        <v>928</v>
      </c>
      <c r="C13" s="315"/>
      <c r="D13" s="315"/>
      <c r="E13" s="315"/>
      <c r="F13" s="315"/>
      <c r="G13" s="315"/>
      <c r="H13" s="315"/>
      <c r="I13" s="315"/>
      <c r="J13" s="315"/>
      <c r="K13" s="315"/>
      <c r="L13" s="316"/>
    </row>
    <row r="14" spans="1:12" ht="12.75" customHeight="1">
      <c r="A14" s="292" t="s">
        <v>23</v>
      </c>
      <c r="B14" s="317" t="s">
        <v>929</v>
      </c>
      <c r="C14" s="318"/>
      <c r="D14" s="318"/>
      <c r="E14" s="318"/>
      <c r="F14" s="318"/>
      <c r="G14" s="319"/>
      <c r="H14" s="320">
        <f>SUM(H15:H19)</f>
        <v>0</v>
      </c>
      <c r="I14" s="320">
        <f>SUM(I15:I19)</f>
        <v>0</v>
      </c>
      <c r="J14" s="320">
        <f>SUM(J15:J19)</f>
        <v>0</v>
      </c>
      <c r="K14" s="320">
        <f>SUM(K15:K19)</f>
        <v>25950</v>
      </c>
      <c r="L14" s="320">
        <f aca="true" t="shared" si="0" ref="L14:L68">SUM(H14:K14)</f>
        <v>25950</v>
      </c>
    </row>
    <row r="15" spans="1:12" ht="12.75">
      <c r="A15" s="292" t="s">
        <v>26</v>
      </c>
      <c r="B15" s="321" t="s">
        <v>930</v>
      </c>
      <c r="C15" s="322"/>
      <c r="D15" s="322"/>
      <c r="E15" s="322"/>
      <c r="F15" s="322"/>
      <c r="G15" s="323"/>
      <c r="H15" s="324"/>
      <c r="I15" s="324"/>
      <c r="J15" s="324"/>
      <c r="K15" s="324">
        <v>450</v>
      </c>
      <c r="L15" s="324">
        <f>SUM(H15:K15)</f>
        <v>450</v>
      </c>
    </row>
    <row r="16" spans="1:12" ht="12.75">
      <c r="A16" s="292" t="s">
        <v>29</v>
      </c>
      <c r="B16" s="321" t="s">
        <v>931</v>
      </c>
      <c r="C16" s="322"/>
      <c r="D16" s="322"/>
      <c r="E16" s="322"/>
      <c r="F16" s="322"/>
      <c r="G16" s="323"/>
      <c r="H16" s="324"/>
      <c r="I16" s="324"/>
      <c r="J16" s="324"/>
      <c r="K16" s="324">
        <v>4500</v>
      </c>
      <c r="L16" s="324">
        <f t="shared" si="0"/>
        <v>4500</v>
      </c>
    </row>
    <row r="17" spans="1:12" ht="12.75">
      <c r="A17" s="292" t="s">
        <v>32</v>
      </c>
      <c r="B17" s="321" t="s">
        <v>932</v>
      </c>
      <c r="C17" s="322"/>
      <c r="D17" s="322"/>
      <c r="E17" s="322"/>
      <c r="F17" s="322"/>
      <c r="G17" s="323"/>
      <c r="H17" s="324"/>
      <c r="I17" s="324"/>
      <c r="J17" s="324"/>
      <c r="K17" s="324">
        <v>17000</v>
      </c>
      <c r="L17" s="324">
        <f t="shared" si="0"/>
        <v>17000</v>
      </c>
    </row>
    <row r="18" spans="1:12" ht="12.75">
      <c r="A18" s="292" t="s">
        <v>35</v>
      </c>
      <c r="B18" s="321" t="s">
        <v>933</v>
      </c>
      <c r="C18" s="322"/>
      <c r="D18" s="322"/>
      <c r="E18" s="322"/>
      <c r="F18" s="322"/>
      <c r="G18" s="323"/>
      <c r="H18" s="324"/>
      <c r="I18" s="324"/>
      <c r="J18" s="324"/>
      <c r="K18" s="324">
        <v>3000</v>
      </c>
      <c r="L18" s="324">
        <f t="shared" si="0"/>
        <v>3000</v>
      </c>
    </row>
    <row r="19" spans="1:12" ht="12.75">
      <c r="A19" s="292" t="s">
        <v>38</v>
      </c>
      <c r="B19" s="321" t="s">
        <v>934</v>
      </c>
      <c r="C19" s="322"/>
      <c r="D19" s="322"/>
      <c r="E19" s="322"/>
      <c r="F19" s="322"/>
      <c r="G19" s="323"/>
      <c r="H19" s="324"/>
      <c r="I19" s="324"/>
      <c r="J19" s="324"/>
      <c r="K19" s="324">
        <v>1000</v>
      </c>
      <c r="L19" s="324">
        <f t="shared" si="0"/>
        <v>1000</v>
      </c>
    </row>
    <row r="20" spans="1:12" s="302" customFormat="1" ht="25.5" customHeight="1">
      <c r="A20" s="292" t="s">
        <v>41</v>
      </c>
      <c r="B20" s="317" t="s">
        <v>935</v>
      </c>
      <c r="C20" s="318"/>
      <c r="D20" s="318"/>
      <c r="E20" s="318"/>
      <c r="F20" s="318"/>
      <c r="G20" s="319"/>
      <c r="H20" s="325">
        <f>SUM(H21:H33)</f>
        <v>466470</v>
      </c>
      <c r="I20" s="325">
        <f>SUM(I21:I33)</f>
        <v>0</v>
      </c>
      <c r="J20" s="325">
        <f>SUM(J21:J33)</f>
        <v>23014</v>
      </c>
      <c r="K20" s="325">
        <f>SUM(K21:K33)</f>
        <v>140213</v>
      </c>
      <c r="L20" s="325">
        <f t="shared" si="0"/>
        <v>629697</v>
      </c>
    </row>
    <row r="21" spans="1:12" ht="12.75">
      <c r="A21" s="292" t="s">
        <v>44</v>
      </c>
      <c r="B21" s="326" t="s">
        <v>936</v>
      </c>
      <c r="C21" s="327"/>
      <c r="D21" s="327"/>
      <c r="E21" s="327"/>
      <c r="F21" s="327"/>
      <c r="G21" s="328"/>
      <c r="H21" s="324">
        <v>172</v>
      </c>
      <c r="I21" s="324"/>
      <c r="J21" s="324"/>
      <c r="K21" s="324">
        <v>828</v>
      </c>
      <c r="L21" s="324">
        <f t="shared" si="0"/>
        <v>1000</v>
      </c>
    </row>
    <row r="22" spans="1:12" ht="12.75">
      <c r="A22" s="292" t="s">
        <v>47</v>
      </c>
      <c r="B22" s="326" t="s">
        <v>937</v>
      </c>
      <c r="C22" s="327"/>
      <c r="D22" s="327"/>
      <c r="E22" s="327"/>
      <c r="F22" s="327"/>
      <c r="G22" s="328"/>
      <c r="H22" s="324">
        <v>8137</v>
      </c>
      <c r="I22" s="324"/>
      <c r="J22" s="324">
        <v>4743</v>
      </c>
      <c r="K22" s="324">
        <f>'[1]12. melléklet'!K22+'[1]Javaslat_II'!N68</f>
        <v>97120</v>
      </c>
      <c r="L22" s="324">
        <f t="shared" si="0"/>
        <v>110000</v>
      </c>
    </row>
    <row r="23" spans="1:12" ht="12.75">
      <c r="A23" s="292" t="s">
        <v>50</v>
      </c>
      <c r="B23" s="329" t="s">
        <v>938</v>
      </c>
      <c r="C23" s="330"/>
      <c r="D23" s="330"/>
      <c r="E23" s="330"/>
      <c r="F23" s="330"/>
      <c r="G23" s="331"/>
      <c r="H23" s="324">
        <v>20000</v>
      </c>
      <c r="I23" s="324"/>
      <c r="J23" s="324"/>
      <c r="K23" s="324"/>
      <c r="L23" s="324">
        <f t="shared" si="0"/>
        <v>20000</v>
      </c>
    </row>
    <row r="24" spans="1:12" ht="12.75">
      <c r="A24" s="292" t="s">
        <v>53</v>
      </c>
      <c r="B24" s="329" t="s">
        <v>939</v>
      </c>
      <c r="C24" s="330"/>
      <c r="D24" s="330"/>
      <c r="E24" s="330"/>
      <c r="F24" s="330"/>
      <c r="G24" s="331"/>
      <c r="H24" s="324">
        <v>343</v>
      </c>
      <c r="I24" s="324"/>
      <c r="J24" s="324"/>
      <c r="K24" s="324">
        <v>768</v>
      </c>
      <c r="L24" s="324">
        <f t="shared" si="0"/>
        <v>1111</v>
      </c>
    </row>
    <row r="25" spans="1:12" ht="12.75">
      <c r="A25" s="292" t="s">
        <v>55</v>
      </c>
      <c r="B25" s="329" t="s">
        <v>940</v>
      </c>
      <c r="C25" s="330"/>
      <c r="D25" s="330"/>
      <c r="E25" s="330"/>
      <c r="F25" s="330"/>
      <c r="G25" s="331"/>
      <c r="H25" s="324">
        <v>210000</v>
      </c>
      <c r="I25" s="324"/>
      <c r="J25" s="324"/>
      <c r="K25" s="324">
        <f>'[1]Javaslat_II'!N69</f>
        <v>29115</v>
      </c>
      <c r="L25" s="324">
        <f t="shared" si="0"/>
        <v>239115</v>
      </c>
    </row>
    <row r="26" spans="1:12" ht="12.75">
      <c r="A26" s="292" t="s">
        <v>58</v>
      </c>
      <c r="B26" s="329" t="s">
        <v>941</v>
      </c>
      <c r="C26" s="330"/>
      <c r="D26" s="330"/>
      <c r="E26" s="330"/>
      <c r="F26" s="330"/>
      <c r="G26" s="331"/>
      <c r="H26" s="324">
        <v>18</v>
      </c>
      <c r="I26" s="324"/>
      <c r="J26" s="324"/>
      <c r="K26" s="324">
        <v>482</v>
      </c>
      <c r="L26" s="324">
        <f t="shared" si="0"/>
        <v>500</v>
      </c>
    </row>
    <row r="27" spans="1:12" ht="12.75">
      <c r="A27" s="292" t="s">
        <v>61</v>
      </c>
      <c r="B27" s="329" t="s">
        <v>942</v>
      </c>
      <c r="C27" s="330"/>
      <c r="D27" s="330"/>
      <c r="E27" s="330"/>
      <c r="F27" s="330"/>
      <c r="G27" s="331"/>
      <c r="H27" s="324">
        <v>10800</v>
      </c>
      <c r="I27" s="324"/>
      <c r="J27" s="324"/>
      <c r="K27" s="324"/>
      <c r="L27" s="324">
        <f t="shared" si="0"/>
        <v>10800</v>
      </c>
    </row>
    <row r="28" spans="1:12" ht="12.75">
      <c r="A28" s="292" t="s">
        <v>64</v>
      </c>
      <c r="B28" s="329" t="s">
        <v>943</v>
      </c>
      <c r="C28" s="330"/>
      <c r="D28" s="330"/>
      <c r="E28" s="330"/>
      <c r="F28" s="330"/>
      <c r="G28" s="331"/>
      <c r="H28" s="324"/>
      <c r="I28" s="324"/>
      <c r="J28" s="324"/>
      <c r="K28" s="324">
        <v>1000</v>
      </c>
      <c r="L28" s="324">
        <f t="shared" si="0"/>
        <v>1000</v>
      </c>
    </row>
    <row r="29" spans="1:12" ht="12.75">
      <c r="A29" s="292" t="s">
        <v>67</v>
      </c>
      <c r="B29" s="329" t="s">
        <v>944</v>
      </c>
      <c r="C29" s="330"/>
      <c r="D29" s="330"/>
      <c r="E29" s="330"/>
      <c r="F29" s="330"/>
      <c r="G29" s="331"/>
      <c r="H29" s="324"/>
      <c r="I29" s="324"/>
      <c r="J29" s="324"/>
      <c r="K29" s="324">
        <v>5000</v>
      </c>
      <c r="L29" s="324">
        <f t="shared" si="0"/>
        <v>5000</v>
      </c>
    </row>
    <row r="30" spans="1:12" ht="12.75">
      <c r="A30" s="292" t="s">
        <v>70</v>
      </c>
      <c r="B30" s="329" t="s">
        <v>945</v>
      </c>
      <c r="C30" s="330"/>
      <c r="D30" s="330"/>
      <c r="E30" s="330"/>
      <c r="F30" s="330"/>
      <c r="G30" s="331"/>
      <c r="H30" s="324">
        <v>202000</v>
      </c>
      <c r="I30" s="324"/>
      <c r="J30" s="324"/>
      <c r="K30" s="324"/>
      <c r="L30" s="324">
        <f t="shared" si="0"/>
        <v>202000</v>
      </c>
    </row>
    <row r="31" spans="1:12" ht="12.75">
      <c r="A31" s="292" t="s">
        <v>73</v>
      </c>
      <c r="B31" s="329" t="s">
        <v>946</v>
      </c>
      <c r="C31" s="330"/>
      <c r="D31" s="330"/>
      <c r="E31" s="330"/>
      <c r="F31" s="330"/>
      <c r="G31" s="331"/>
      <c r="H31" s="324">
        <v>15000</v>
      </c>
      <c r="I31" s="324"/>
      <c r="J31" s="324"/>
      <c r="K31" s="324"/>
      <c r="L31" s="324">
        <f t="shared" si="0"/>
        <v>15000</v>
      </c>
    </row>
    <row r="32" spans="1:12" ht="12.75">
      <c r="A32" s="292" t="s">
        <v>76</v>
      </c>
      <c r="B32" s="329" t="s">
        <v>947</v>
      </c>
      <c r="C32" s="330"/>
      <c r="D32" s="330"/>
      <c r="E32" s="330"/>
      <c r="F32" s="330"/>
      <c r="G32" s="331"/>
      <c r="H32" s="324"/>
      <c r="I32" s="324"/>
      <c r="J32" s="324">
        <v>17100</v>
      </c>
      <c r="K32" s="324">
        <v>5900</v>
      </c>
      <c r="L32" s="324">
        <f t="shared" si="0"/>
        <v>23000</v>
      </c>
    </row>
    <row r="33" spans="1:12" ht="12.75">
      <c r="A33" s="292" t="s">
        <v>79</v>
      </c>
      <c r="B33" s="329" t="s">
        <v>948</v>
      </c>
      <c r="C33" s="330"/>
      <c r="D33" s="330"/>
      <c r="E33" s="330"/>
      <c r="F33" s="330"/>
      <c r="G33" s="331"/>
      <c r="H33" s="324"/>
      <c r="I33" s="324"/>
      <c r="J33" s="324">
        <v>1171</v>
      </c>
      <c r="K33" s="324"/>
      <c r="L33" s="324">
        <f t="shared" si="0"/>
        <v>1171</v>
      </c>
    </row>
    <row r="34" spans="1:12" s="302" customFormat="1" ht="12.75">
      <c r="A34" s="292" t="s">
        <v>82</v>
      </c>
      <c r="B34" s="317" t="s">
        <v>949</v>
      </c>
      <c r="C34" s="318"/>
      <c r="D34" s="318"/>
      <c r="E34" s="318"/>
      <c r="F34" s="318"/>
      <c r="G34" s="319"/>
      <c r="H34" s="325">
        <f>SUM(H35:H36)</f>
        <v>158</v>
      </c>
      <c r="I34" s="325">
        <f>SUM(I35:I36)</f>
        <v>0</v>
      </c>
      <c r="J34" s="325">
        <f>SUM(J35:J36)</f>
        <v>0</v>
      </c>
      <c r="K34" s="325">
        <f>SUM(K35:K36)</f>
        <v>10342</v>
      </c>
      <c r="L34" s="325">
        <f t="shared" si="0"/>
        <v>10500</v>
      </c>
    </row>
    <row r="35" spans="1:12" ht="12.75">
      <c r="A35" s="292" t="s">
        <v>85</v>
      </c>
      <c r="B35" s="326" t="s">
        <v>936</v>
      </c>
      <c r="C35" s="327"/>
      <c r="D35" s="327"/>
      <c r="E35" s="327"/>
      <c r="F35" s="327"/>
      <c r="G35" s="328"/>
      <c r="H35" s="324">
        <v>158</v>
      </c>
      <c r="I35" s="324"/>
      <c r="J35" s="324"/>
      <c r="K35" s="324">
        <v>4342</v>
      </c>
      <c r="L35" s="324">
        <f t="shared" si="0"/>
        <v>4500</v>
      </c>
    </row>
    <row r="36" spans="1:12" ht="12.75">
      <c r="A36" s="292" t="s">
        <v>88</v>
      </c>
      <c r="B36" s="326" t="s">
        <v>950</v>
      </c>
      <c r="C36" s="327"/>
      <c r="D36" s="327"/>
      <c r="E36" s="327"/>
      <c r="F36" s="327"/>
      <c r="G36" s="328"/>
      <c r="H36" s="324"/>
      <c r="I36" s="324"/>
      <c r="J36" s="324"/>
      <c r="K36" s="324">
        <v>6000</v>
      </c>
      <c r="L36" s="324">
        <f t="shared" si="0"/>
        <v>6000</v>
      </c>
    </row>
    <row r="37" spans="1:12" s="302" customFormat="1" ht="12.75">
      <c r="A37" s="292" t="s">
        <v>91</v>
      </c>
      <c r="B37" s="317" t="s">
        <v>951</v>
      </c>
      <c r="C37" s="318"/>
      <c r="D37" s="318"/>
      <c r="E37" s="318"/>
      <c r="F37" s="318"/>
      <c r="G37" s="319"/>
      <c r="H37" s="325">
        <f>SUM(H38:H41)</f>
        <v>3592</v>
      </c>
      <c r="I37" s="325">
        <f>SUM(I38:I41)</f>
        <v>0</v>
      </c>
      <c r="J37" s="325">
        <f>SUM(J38:J41)</f>
        <v>0</v>
      </c>
      <c r="K37" s="325">
        <f>SUM(K38:K41)</f>
        <v>5908</v>
      </c>
      <c r="L37" s="325">
        <f t="shared" si="0"/>
        <v>9500</v>
      </c>
    </row>
    <row r="38" spans="1:12" ht="12.75" customHeight="1">
      <c r="A38" s="292" t="s">
        <v>94</v>
      </c>
      <c r="B38" s="326" t="s">
        <v>952</v>
      </c>
      <c r="C38" s="327"/>
      <c r="D38" s="327"/>
      <c r="E38" s="327"/>
      <c r="F38" s="327"/>
      <c r="G38" s="328"/>
      <c r="H38" s="324">
        <v>1000</v>
      </c>
      <c r="I38" s="324"/>
      <c r="J38" s="324"/>
      <c r="K38" s="324"/>
      <c r="L38" s="324">
        <f t="shared" si="0"/>
        <v>1000</v>
      </c>
    </row>
    <row r="39" spans="1:12" ht="12.75">
      <c r="A39" s="292" t="s">
        <v>97</v>
      </c>
      <c r="B39" s="326" t="s">
        <v>936</v>
      </c>
      <c r="C39" s="327"/>
      <c r="D39" s="327"/>
      <c r="E39" s="327"/>
      <c r="F39" s="327"/>
      <c r="G39" s="328"/>
      <c r="H39" s="324">
        <v>2592</v>
      </c>
      <c r="I39" s="324"/>
      <c r="J39" s="324"/>
      <c r="K39" s="324">
        <v>408</v>
      </c>
      <c r="L39" s="324">
        <f t="shared" si="0"/>
        <v>3000</v>
      </c>
    </row>
    <row r="40" spans="1:12" ht="12.75">
      <c r="A40" s="292" t="s">
        <v>100</v>
      </c>
      <c r="B40" s="326" t="s">
        <v>953</v>
      </c>
      <c r="C40" s="327"/>
      <c r="D40" s="327"/>
      <c r="E40" s="327"/>
      <c r="F40" s="327"/>
      <c r="G40" s="328"/>
      <c r="H40" s="324"/>
      <c r="I40" s="324"/>
      <c r="J40" s="324"/>
      <c r="K40" s="324">
        <v>4000</v>
      </c>
      <c r="L40" s="324">
        <f t="shared" si="0"/>
        <v>4000</v>
      </c>
    </row>
    <row r="41" spans="1:12" ht="12.75">
      <c r="A41" s="292" t="s">
        <v>103</v>
      </c>
      <c r="B41" s="326" t="s">
        <v>954</v>
      </c>
      <c r="C41" s="327"/>
      <c r="D41" s="327"/>
      <c r="E41" s="327"/>
      <c r="F41" s="327"/>
      <c r="G41" s="328"/>
      <c r="H41" s="324"/>
      <c r="I41" s="324"/>
      <c r="J41" s="324"/>
      <c r="K41" s="324">
        <v>1500</v>
      </c>
      <c r="L41" s="324">
        <f t="shared" si="0"/>
        <v>1500</v>
      </c>
    </row>
    <row r="42" spans="1:12" ht="12.75">
      <c r="A42" s="292" t="s">
        <v>105</v>
      </c>
      <c r="B42" s="317" t="s">
        <v>955</v>
      </c>
      <c r="C42" s="318"/>
      <c r="D42" s="318"/>
      <c r="E42" s="318"/>
      <c r="F42" s="318"/>
      <c r="G42" s="319"/>
      <c r="H42" s="325">
        <f>SUM(H43:H47)</f>
        <v>56455</v>
      </c>
      <c r="I42" s="325">
        <f>SUM(I43:I47)</f>
        <v>0</v>
      </c>
      <c r="J42" s="325">
        <f>SUM(J43:J47)</f>
        <v>0</v>
      </c>
      <c r="K42" s="325">
        <f>SUM(K43:K47)</f>
        <v>60696</v>
      </c>
      <c r="L42" s="325">
        <f>SUM(L43:L47)</f>
        <v>117151</v>
      </c>
    </row>
    <row r="43" spans="1:12" ht="12.75">
      <c r="A43" s="292" t="s">
        <v>108</v>
      </c>
      <c r="B43" s="321" t="s">
        <v>956</v>
      </c>
      <c r="C43" s="322"/>
      <c r="D43" s="322"/>
      <c r="E43" s="322"/>
      <c r="F43" s="322"/>
      <c r="G43" s="323"/>
      <c r="H43" s="324">
        <v>1842</v>
      </c>
      <c r="I43" s="324"/>
      <c r="J43" s="324"/>
      <c r="K43" s="324"/>
      <c r="L43" s="324">
        <f t="shared" si="0"/>
        <v>1842</v>
      </c>
    </row>
    <row r="44" spans="1:12" ht="12.75">
      <c r="A44" s="292" t="s">
        <v>111</v>
      </c>
      <c r="B44" s="321" t="s">
        <v>957</v>
      </c>
      <c r="C44" s="322"/>
      <c r="D44" s="322"/>
      <c r="E44" s="322"/>
      <c r="F44" s="322"/>
      <c r="G44" s="323"/>
      <c r="H44" s="324">
        <v>4682</v>
      </c>
      <c r="I44" s="324"/>
      <c r="J44" s="324"/>
      <c r="K44" s="324">
        <v>6788</v>
      </c>
      <c r="L44" s="324">
        <f t="shared" si="0"/>
        <v>11470</v>
      </c>
    </row>
    <row r="45" spans="1:12" ht="12.75" customHeight="1">
      <c r="A45" s="292" t="s">
        <v>114</v>
      </c>
      <c r="B45" s="321" t="s">
        <v>958</v>
      </c>
      <c r="C45" s="322"/>
      <c r="D45" s="322"/>
      <c r="E45" s="322"/>
      <c r="F45" s="322"/>
      <c r="G45" s="323"/>
      <c r="H45" s="324">
        <v>40000</v>
      </c>
      <c r="I45" s="324"/>
      <c r="J45" s="324"/>
      <c r="K45" s="324">
        <v>6000</v>
      </c>
      <c r="L45" s="324">
        <f t="shared" si="0"/>
        <v>46000</v>
      </c>
    </row>
    <row r="46" spans="1:12" ht="12.75">
      <c r="A46" s="292" t="s">
        <v>117</v>
      </c>
      <c r="B46" s="321" t="s">
        <v>959</v>
      </c>
      <c r="C46" s="322"/>
      <c r="D46" s="322"/>
      <c r="E46" s="322"/>
      <c r="F46" s="322"/>
      <c r="G46" s="323"/>
      <c r="H46" s="324">
        <v>9931</v>
      </c>
      <c r="I46" s="324"/>
      <c r="J46" s="324"/>
      <c r="K46" s="324">
        <v>7908</v>
      </c>
      <c r="L46" s="324">
        <f t="shared" si="0"/>
        <v>17839</v>
      </c>
    </row>
    <row r="47" spans="1:12" ht="12.75">
      <c r="A47" s="292" t="s">
        <v>120</v>
      </c>
      <c r="B47" s="321" t="s">
        <v>960</v>
      </c>
      <c r="C47" s="322"/>
      <c r="D47" s="322"/>
      <c r="E47" s="322"/>
      <c r="F47" s="322"/>
      <c r="G47" s="323"/>
      <c r="H47" s="324"/>
      <c r="I47" s="324"/>
      <c r="J47" s="324"/>
      <c r="K47" s="324">
        <v>40000</v>
      </c>
      <c r="L47" s="324">
        <f t="shared" si="0"/>
        <v>40000</v>
      </c>
    </row>
    <row r="48" spans="1:12" s="302" customFormat="1" ht="24" customHeight="1">
      <c r="A48" s="292" t="s">
        <v>122</v>
      </c>
      <c r="B48" s="317" t="s">
        <v>961</v>
      </c>
      <c r="C48" s="318"/>
      <c r="D48" s="318"/>
      <c r="E48" s="318"/>
      <c r="F48" s="318"/>
      <c r="G48" s="319"/>
      <c r="H48" s="325">
        <f>SUM(H49:H49)</f>
        <v>1140</v>
      </c>
      <c r="I48" s="325">
        <f>SUM(I49:I49)</f>
        <v>0</v>
      </c>
      <c r="J48" s="325">
        <f>SUM(J49:J49)</f>
        <v>0</v>
      </c>
      <c r="K48" s="325">
        <f>SUM(K49:K49)</f>
        <v>360</v>
      </c>
      <c r="L48" s="325">
        <f>SUM(H48:K48)</f>
        <v>1500</v>
      </c>
    </row>
    <row r="49" spans="1:12" ht="12.75">
      <c r="A49" s="292" t="s">
        <v>125</v>
      </c>
      <c r="B49" s="326" t="s">
        <v>936</v>
      </c>
      <c r="C49" s="327"/>
      <c r="D49" s="327"/>
      <c r="E49" s="327"/>
      <c r="F49" s="327"/>
      <c r="G49" s="328"/>
      <c r="H49" s="324">
        <v>1140</v>
      </c>
      <c r="I49" s="324"/>
      <c r="J49" s="324"/>
      <c r="K49" s="324">
        <v>360</v>
      </c>
      <c r="L49" s="324">
        <f>SUM(H49:K49)</f>
        <v>1500</v>
      </c>
    </row>
    <row r="50" spans="1:12" ht="12.75">
      <c r="A50" s="292" t="s">
        <v>128</v>
      </c>
      <c r="B50" s="332" t="s">
        <v>962</v>
      </c>
      <c r="C50" s="333"/>
      <c r="D50" s="333"/>
      <c r="E50" s="333"/>
      <c r="F50" s="333"/>
      <c r="G50" s="334"/>
      <c r="H50" s="320">
        <f>SUM(H51)</f>
        <v>9081</v>
      </c>
      <c r="I50" s="320">
        <f>SUM(I51:I51)</f>
        <v>0</v>
      </c>
      <c r="J50" s="320">
        <f>SUM(J51:J51)</f>
        <v>4762</v>
      </c>
      <c r="K50" s="320">
        <f>SUM(K51:K51)</f>
        <v>0</v>
      </c>
      <c r="L50" s="320">
        <f t="shared" si="0"/>
        <v>13843</v>
      </c>
    </row>
    <row r="51" spans="1:12" ht="12.75">
      <c r="A51" s="292" t="s">
        <v>131</v>
      </c>
      <c r="B51" s="335" t="s">
        <v>963</v>
      </c>
      <c r="C51" s="335"/>
      <c r="D51" s="335"/>
      <c r="E51" s="335"/>
      <c r="F51" s="335"/>
      <c r="G51" s="335"/>
      <c r="H51" s="324">
        <v>9081</v>
      </c>
      <c r="I51" s="324"/>
      <c r="J51" s="324">
        <v>4762</v>
      </c>
      <c r="K51" s="324"/>
      <c r="L51" s="324">
        <f>SUM(H51:K51)</f>
        <v>13843</v>
      </c>
    </row>
    <row r="52" spans="1:12" ht="12.75">
      <c r="A52" s="292" t="s">
        <v>134</v>
      </c>
      <c r="B52" s="317" t="s">
        <v>964</v>
      </c>
      <c r="C52" s="318"/>
      <c r="D52" s="318"/>
      <c r="E52" s="318"/>
      <c r="F52" s="318"/>
      <c r="G52" s="319"/>
      <c r="H52" s="325">
        <f>SUM(H53:H53)</f>
        <v>6408</v>
      </c>
      <c r="I52" s="325">
        <f>SUM(I53:I53)</f>
        <v>0</v>
      </c>
      <c r="J52" s="325">
        <f>SUM(J53:J53)</f>
        <v>0</v>
      </c>
      <c r="K52" s="325">
        <f>SUM(K53:K53)</f>
        <v>4418</v>
      </c>
      <c r="L52" s="325">
        <f t="shared" si="0"/>
        <v>10826</v>
      </c>
    </row>
    <row r="53" spans="1:12" ht="12.75">
      <c r="A53" s="292" t="s">
        <v>137</v>
      </c>
      <c r="B53" s="321" t="s">
        <v>965</v>
      </c>
      <c r="C53" s="322"/>
      <c r="D53" s="322"/>
      <c r="E53" s="322"/>
      <c r="F53" s="322"/>
      <c r="G53" s="323"/>
      <c r="H53" s="324">
        <v>6408</v>
      </c>
      <c r="I53" s="324"/>
      <c r="J53" s="324"/>
      <c r="K53" s="324">
        <v>4418</v>
      </c>
      <c r="L53" s="324">
        <f t="shared" si="0"/>
        <v>10826</v>
      </c>
    </row>
    <row r="54" spans="1:12" ht="12.75">
      <c r="A54" s="292" t="s">
        <v>140</v>
      </c>
      <c r="B54" s="317" t="s">
        <v>966</v>
      </c>
      <c r="C54" s="318"/>
      <c r="D54" s="318"/>
      <c r="E54" s="318"/>
      <c r="F54" s="318"/>
      <c r="G54" s="319"/>
      <c r="H54" s="325">
        <f>SUM(H55)</f>
        <v>0</v>
      </c>
      <c r="I54" s="325">
        <f>SUM(I55)</f>
        <v>0</v>
      </c>
      <c r="J54" s="325">
        <f>SUM(J55)</f>
        <v>2971</v>
      </c>
      <c r="K54" s="325">
        <f>SUM(K55)</f>
        <v>2046</v>
      </c>
      <c r="L54" s="325">
        <f t="shared" si="0"/>
        <v>5017</v>
      </c>
    </row>
    <row r="55" spans="1:12" ht="12.75">
      <c r="A55" s="292" t="s">
        <v>143</v>
      </c>
      <c r="B55" s="321" t="s">
        <v>967</v>
      </c>
      <c r="C55" s="322"/>
      <c r="D55" s="322"/>
      <c r="E55" s="322"/>
      <c r="F55" s="322"/>
      <c r="G55" s="323"/>
      <c r="H55" s="324"/>
      <c r="I55" s="324"/>
      <c r="J55" s="324">
        <v>2971</v>
      </c>
      <c r="K55" s="324">
        <v>2046</v>
      </c>
      <c r="L55" s="324">
        <f t="shared" si="0"/>
        <v>5017</v>
      </c>
    </row>
    <row r="56" spans="1:12" ht="12.75">
      <c r="A56" s="292" t="s">
        <v>144</v>
      </c>
      <c r="B56" s="317" t="s">
        <v>968</v>
      </c>
      <c r="C56" s="318"/>
      <c r="D56" s="318"/>
      <c r="E56" s="318"/>
      <c r="F56" s="318"/>
      <c r="G56" s="319"/>
      <c r="H56" s="325">
        <f>SUM(H57:H59)</f>
        <v>38325</v>
      </c>
      <c r="I56" s="325">
        <f>SUM(I57:I59)</f>
        <v>0</v>
      </c>
      <c r="J56" s="325">
        <f>SUM(J57:J59)</f>
        <v>0</v>
      </c>
      <c r="K56" s="325">
        <f>SUM(K57:K59)</f>
        <v>1202</v>
      </c>
      <c r="L56" s="325">
        <f t="shared" si="0"/>
        <v>39527</v>
      </c>
    </row>
    <row r="57" spans="1:12" ht="12.75">
      <c r="A57" s="292" t="s">
        <v>146</v>
      </c>
      <c r="B57" s="321" t="s">
        <v>969</v>
      </c>
      <c r="C57" s="322"/>
      <c r="D57" s="322"/>
      <c r="E57" s="322"/>
      <c r="F57" s="322"/>
      <c r="G57" s="323"/>
      <c r="H57" s="324">
        <v>2400</v>
      </c>
      <c r="I57" s="324"/>
      <c r="J57" s="324"/>
      <c r="K57" s="324">
        <v>127</v>
      </c>
      <c r="L57" s="324">
        <f t="shared" si="0"/>
        <v>2527</v>
      </c>
    </row>
    <row r="58" spans="1:12" ht="12.75">
      <c r="A58" s="292" t="s">
        <v>147</v>
      </c>
      <c r="B58" s="321" t="s">
        <v>970</v>
      </c>
      <c r="C58" s="322"/>
      <c r="D58" s="322"/>
      <c r="E58" s="322"/>
      <c r="F58" s="322"/>
      <c r="G58" s="323"/>
      <c r="H58" s="324">
        <v>35925</v>
      </c>
      <c r="I58" s="324"/>
      <c r="J58" s="324"/>
      <c r="K58" s="324">
        <v>75</v>
      </c>
      <c r="L58" s="324">
        <f t="shared" si="0"/>
        <v>36000</v>
      </c>
    </row>
    <row r="59" spans="1:12" ht="12.75">
      <c r="A59" s="292" t="s">
        <v>148</v>
      </c>
      <c r="B59" s="321" t="s">
        <v>971</v>
      </c>
      <c r="C59" s="322"/>
      <c r="D59" s="322"/>
      <c r="E59" s="322"/>
      <c r="F59" s="322"/>
      <c r="G59" s="323"/>
      <c r="H59" s="324"/>
      <c r="I59" s="324"/>
      <c r="J59" s="324"/>
      <c r="K59" s="324">
        <v>1000</v>
      </c>
      <c r="L59" s="324">
        <f t="shared" si="0"/>
        <v>1000</v>
      </c>
    </row>
    <row r="60" spans="1:12" ht="12.75">
      <c r="A60" s="292" t="s">
        <v>150</v>
      </c>
      <c r="B60" s="332" t="s">
        <v>972</v>
      </c>
      <c r="C60" s="333"/>
      <c r="D60" s="333"/>
      <c r="E60" s="333"/>
      <c r="F60" s="333"/>
      <c r="G60" s="334"/>
      <c r="H60" s="320">
        <f>SUM(H61:H64)</f>
        <v>14600</v>
      </c>
      <c r="I60" s="320">
        <f>SUM(I61:I64)</f>
        <v>0</v>
      </c>
      <c r="J60" s="320">
        <f>SUM(J61:J64)</f>
        <v>0</v>
      </c>
      <c r="K60" s="320">
        <f>SUM(K61:K64)</f>
        <v>21000</v>
      </c>
      <c r="L60" s="320">
        <f t="shared" si="0"/>
        <v>35600</v>
      </c>
    </row>
    <row r="61" spans="1:12" ht="12.75">
      <c r="A61" s="292" t="s">
        <v>152</v>
      </c>
      <c r="B61" s="321" t="s">
        <v>973</v>
      </c>
      <c r="C61" s="322"/>
      <c r="D61" s="322"/>
      <c r="E61" s="322"/>
      <c r="F61" s="322"/>
      <c r="G61" s="323"/>
      <c r="H61" s="324">
        <v>2278</v>
      </c>
      <c r="I61" s="324"/>
      <c r="J61" s="324"/>
      <c r="K61" s="324">
        <v>5722</v>
      </c>
      <c r="L61" s="324">
        <f t="shared" si="0"/>
        <v>8000</v>
      </c>
    </row>
    <row r="62" spans="1:12" ht="12.75">
      <c r="A62" s="292" t="s">
        <v>154</v>
      </c>
      <c r="B62" s="321" t="s">
        <v>974</v>
      </c>
      <c r="C62" s="322"/>
      <c r="D62" s="322"/>
      <c r="E62" s="322"/>
      <c r="F62" s="322"/>
      <c r="G62" s="323"/>
      <c r="H62" s="324">
        <v>3600</v>
      </c>
      <c r="I62" s="324"/>
      <c r="J62" s="324"/>
      <c r="K62" s="324"/>
      <c r="L62" s="324">
        <f t="shared" si="0"/>
        <v>3600</v>
      </c>
    </row>
    <row r="63" spans="1:12" ht="12.75">
      <c r="A63" s="292" t="s">
        <v>156</v>
      </c>
      <c r="B63" s="321" t="s">
        <v>975</v>
      </c>
      <c r="C63" s="322"/>
      <c r="D63" s="322"/>
      <c r="E63" s="322"/>
      <c r="F63" s="322"/>
      <c r="G63" s="323"/>
      <c r="H63" s="324">
        <v>8722</v>
      </c>
      <c r="I63" s="324"/>
      <c r="J63" s="324"/>
      <c r="K63" s="324">
        <v>11278</v>
      </c>
      <c r="L63" s="324">
        <f t="shared" si="0"/>
        <v>20000</v>
      </c>
    </row>
    <row r="64" spans="1:12" ht="12.75">
      <c r="A64" s="292" t="s">
        <v>159</v>
      </c>
      <c r="B64" s="321" t="s">
        <v>976</v>
      </c>
      <c r="C64" s="322"/>
      <c r="D64" s="322"/>
      <c r="E64" s="322"/>
      <c r="F64" s="322"/>
      <c r="G64" s="323"/>
      <c r="H64" s="324"/>
      <c r="I64" s="324"/>
      <c r="J64" s="324"/>
      <c r="K64" s="324">
        <v>4000</v>
      </c>
      <c r="L64" s="324">
        <f t="shared" si="0"/>
        <v>4000</v>
      </c>
    </row>
    <row r="65" spans="1:12" ht="12.75">
      <c r="A65" s="292" t="s">
        <v>161</v>
      </c>
      <c r="B65" s="317" t="s">
        <v>977</v>
      </c>
      <c r="C65" s="318"/>
      <c r="D65" s="318"/>
      <c r="E65" s="318"/>
      <c r="F65" s="318"/>
      <c r="G65" s="319"/>
      <c r="H65" s="325">
        <f>SUM(H66:H66)</f>
        <v>0</v>
      </c>
      <c r="I65" s="325">
        <f>SUM(I66:I66)</f>
        <v>0</v>
      </c>
      <c r="J65" s="325">
        <f>SUM(J66:J66)</f>
        <v>0</v>
      </c>
      <c r="K65" s="325">
        <f>SUM(K66:K66)</f>
        <v>180</v>
      </c>
      <c r="L65" s="325">
        <f t="shared" si="0"/>
        <v>180</v>
      </c>
    </row>
    <row r="66" spans="1:12" ht="12.75">
      <c r="A66" s="292" t="s">
        <v>164</v>
      </c>
      <c r="B66" s="321" t="s">
        <v>978</v>
      </c>
      <c r="C66" s="322"/>
      <c r="D66" s="322"/>
      <c r="E66" s="322"/>
      <c r="F66" s="322"/>
      <c r="G66" s="323"/>
      <c r="H66" s="324"/>
      <c r="I66" s="324"/>
      <c r="J66" s="324"/>
      <c r="K66" s="324">
        <v>180</v>
      </c>
      <c r="L66" s="324">
        <f t="shared" si="0"/>
        <v>180</v>
      </c>
    </row>
    <row r="67" spans="1:12" ht="12.75">
      <c r="A67" s="292" t="s">
        <v>167</v>
      </c>
      <c r="B67" s="317" t="s">
        <v>979</v>
      </c>
      <c r="C67" s="318"/>
      <c r="D67" s="318"/>
      <c r="E67" s="318"/>
      <c r="F67" s="318"/>
      <c r="G67" s="319"/>
      <c r="H67" s="325">
        <f>SUM(H68:H68)</f>
        <v>6447</v>
      </c>
      <c r="I67" s="325">
        <f>SUM(I68:I68)</f>
        <v>0</v>
      </c>
      <c r="J67" s="325">
        <f>SUM(J68:J68)</f>
        <v>0</v>
      </c>
      <c r="K67" s="325">
        <f>SUM(K68:K68)</f>
        <v>1090</v>
      </c>
      <c r="L67" s="325">
        <f t="shared" si="0"/>
        <v>7537</v>
      </c>
    </row>
    <row r="68" spans="1:12" ht="12.75">
      <c r="A68" s="292" t="s">
        <v>170</v>
      </c>
      <c r="B68" s="335" t="s">
        <v>980</v>
      </c>
      <c r="C68" s="335"/>
      <c r="D68" s="335"/>
      <c r="E68" s="335"/>
      <c r="F68" s="335"/>
      <c r="G68" s="335"/>
      <c r="H68" s="324">
        <v>6447</v>
      </c>
      <c r="I68" s="324"/>
      <c r="J68" s="324"/>
      <c r="K68" s="324">
        <v>1090</v>
      </c>
      <c r="L68" s="324">
        <f t="shared" si="0"/>
        <v>7537</v>
      </c>
    </row>
    <row r="69" spans="1:12" ht="12.75">
      <c r="A69" s="292" t="s">
        <v>173</v>
      </c>
      <c r="B69" s="317" t="s">
        <v>981</v>
      </c>
      <c r="C69" s="318"/>
      <c r="D69" s="318"/>
      <c r="E69" s="318"/>
      <c r="F69" s="318"/>
      <c r="G69" s="319"/>
      <c r="H69" s="325">
        <f>SUM(H70:H70)</f>
        <v>0</v>
      </c>
      <c r="I69" s="325">
        <f>SUM(I70:I70)</f>
        <v>0</v>
      </c>
      <c r="J69" s="325">
        <f>SUM(J70:J70)</f>
        <v>0</v>
      </c>
      <c r="K69" s="325">
        <f>SUM(K70:K70)</f>
        <v>10000</v>
      </c>
      <c r="L69" s="325">
        <f>SUM(H69:K69)</f>
        <v>10000</v>
      </c>
    </row>
    <row r="70" spans="1:12" ht="12.75">
      <c r="A70" s="292" t="s">
        <v>176</v>
      </c>
      <c r="B70" s="335" t="s">
        <v>982</v>
      </c>
      <c r="C70" s="335"/>
      <c r="D70" s="335"/>
      <c r="E70" s="335"/>
      <c r="F70" s="335"/>
      <c r="G70" s="335"/>
      <c r="H70" s="324"/>
      <c r="I70" s="324"/>
      <c r="J70" s="324"/>
      <c r="K70" s="324">
        <v>10000</v>
      </c>
      <c r="L70" s="324">
        <f>SUM(H70:K70)</f>
        <v>10000</v>
      </c>
    </row>
    <row r="71" spans="1:12" ht="25.5" customHeight="1">
      <c r="A71" s="292" t="s">
        <v>179</v>
      </c>
      <c r="B71" s="314" t="s">
        <v>983</v>
      </c>
      <c r="C71" s="315"/>
      <c r="D71" s="315"/>
      <c r="E71" s="315"/>
      <c r="F71" s="315"/>
      <c r="G71" s="315"/>
      <c r="H71" s="315"/>
      <c r="I71" s="315"/>
      <c r="J71" s="315"/>
      <c r="K71" s="315"/>
      <c r="L71" s="316"/>
    </row>
    <row r="72" spans="1:12" ht="12.75" customHeight="1">
      <c r="A72" s="292" t="s">
        <v>181</v>
      </c>
      <c r="B72" s="317" t="s">
        <v>929</v>
      </c>
      <c r="C72" s="318"/>
      <c r="D72" s="318"/>
      <c r="E72" s="318"/>
      <c r="F72" s="318"/>
      <c r="G72" s="319"/>
      <c r="H72" s="320">
        <f>SUM(H73:H73)</f>
        <v>1745</v>
      </c>
      <c r="I72" s="320">
        <f>SUM(I73:I73)</f>
        <v>0</v>
      </c>
      <c r="J72" s="320">
        <f>SUM(J73:J73)</f>
        <v>0</v>
      </c>
      <c r="K72" s="320">
        <f>SUM(K73:K74)</f>
        <v>480</v>
      </c>
      <c r="L72" s="320">
        <f>SUM(H72:K72)</f>
        <v>2225</v>
      </c>
    </row>
    <row r="73" spans="1:12" ht="25.5" customHeight="1">
      <c r="A73" s="292" t="s">
        <v>183</v>
      </c>
      <c r="B73" s="321" t="s">
        <v>984</v>
      </c>
      <c r="C73" s="322"/>
      <c r="D73" s="322"/>
      <c r="E73" s="322"/>
      <c r="F73" s="322"/>
      <c r="G73" s="323"/>
      <c r="H73" s="324">
        <v>1745</v>
      </c>
      <c r="I73" s="324"/>
      <c r="J73" s="324"/>
      <c r="K73" s="324"/>
      <c r="L73" s="324">
        <f aca="true" t="shared" si="1" ref="L73:L88">SUM(H73:K73)</f>
        <v>1745</v>
      </c>
    </row>
    <row r="74" spans="1:12" ht="25.5" customHeight="1">
      <c r="A74" s="292" t="s">
        <v>185</v>
      </c>
      <c r="B74" s="321" t="s">
        <v>985</v>
      </c>
      <c r="C74" s="322"/>
      <c r="D74" s="322"/>
      <c r="E74" s="322"/>
      <c r="F74" s="322"/>
      <c r="G74" s="323"/>
      <c r="H74" s="324"/>
      <c r="I74" s="324"/>
      <c r="J74" s="324"/>
      <c r="K74" s="324">
        <v>480</v>
      </c>
      <c r="L74" s="324">
        <f t="shared" si="1"/>
        <v>480</v>
      </c>
    </row>
    <row r="75" spans="1:12" ht="25.5" customHeight="1">
      <c r="A75" s="292" t="s">
        <v>187</v>
      </c>
      <c r="B75" s="317" t="s">
        <v>935</v>
      </c>
      <c r="C75" s="318"/>
      <c r="D75" s="318"/>
      <c r="E75" s="318"/>
      <c r="F75" s="318"/>
      <c r="G75" s="319"/>
      <c r="H75" s="320">
        <f>SUM(H76:H81)</f>
        <v>44195</v>
      </c>
      <c r="I75" s="320">
        <f>SUM(I76:I81)</f>
        <v>0</v>
      </c>
      <c r="J75" s="320">
        <f>SUM(J76:J81)</f>
        <v>0</v>
      </c>
      <c r="K75" s="320">
        <f>SUM(K76:K81)</f>
        <v>132000</v>
      </c>
      <c r="L75" s="320">
        <f t="shared" si="1"/>
        <v>176195</v>
      </c>
    </row>
    <row r="76" spans="1:12" ht="12.75">
      <c r="A76" s="292" t="s">
        <v>190</v>
      </c>
      <c r="B76" s="335" t="s">
        <v>986</v>
      </c>
      <c r="C76" s="335"/>
      <c r="D76" s="335"/>
      <c r="E76" s="335"/>
      <c r="F76" s="335"/>
      <c r="G76" s="335"/>
      <c r="H76" s="324"/>
      <c r="I76" s="324"/>
      <c r="J76" s="324"/>
      <c r="K76" s="324">
        <v>19050</v>
      </c>
      <c r="L76" s="324">
        <f t="shared" si="1"/>
        <v>19050</v>
      </c>
    </row>
    <row r="77" spans="1:12" ht="12.75">
      <c r="A77" s="292" t="s">
        <v>193</v>
      </c>
      <c r="B77" s="321" t="s">
        <v>987</v>
      </c>
      <c r="C77" s="322"/>
      <c r="D77" s="322"/>
      <c r="E77" s="322"/>
      <c r="F77" s="322"/>
      <c r="G77" s="323"/>
      <c r="H77" s="324">
        <v>725</v>
      </c>
      <c r="I77" s="324"/>
      <c r="J77" s="324"/>
      <c r="K77" s="324">
        <v>5000</v>
      </c>
      <c r="L77" s="324">
        <f t="shared" si="1"/>
        <v>5725</v>
      </c>
    </row>
    <row r="78" spans="1:12" ht="12.75">
      <c r="A78" s="292" t="s">
        <v>196</v>
      </c>
      <c r="B78" s="321" t="s">
        <v>988</v>
      </c>
      <c r="C78" s="322"/>
      <c r="D78" s="322"/>
      <c r="E78" s="322"/>
      <c r="F78" s="322"/>
      <c r="G78" s="323"/>
      <c r="H78" s="324">
        <v>28470</v>
      </c>
      <c r="I78" s="324"/>
      <c r="J78" s="324"/>
      <c r="K78" s="324">
        <v>49950</v>
      </c>
      <c r="L78" s="324">
        <f t="shared" si="1"/>
        <v>78420</v>
      </c>
    </row>
    <row r="79" spans="1:12" ht="12.75">
      <c r="A79" s="292" t="s">
        <v>199</v>
      </c>
      <c r="B79" s="321" t="s">
        <v>989</v>
      </c>
      <c r="C79" s="322"/>
      <c r="D79" s="322"/>
      <c r="E79" s="322"/>
      <c r="F79" s="322"/>
      <c r="G79" s="323"/>
      <c r="H79" s="324">
        <v>15000</v>
      </c>
      <c r="I79" s="324"/>
      <c r="J79" s="324"/>
      <c r="K79" s="324">
        <v>5000</v>
      </c>
      <c r="L79" s="324">
        <f t="shared" si="1"/>
        <v>20000</v>
      </c>
    </row>
    <row r="80" spans="1:12" ht="12.75">
      <c r="A80" s="292" t="s">
        <v>201</v>
      </c>
      <c r="B80" s="326" t="s">
        <v>990</v>
      </c>
      <c r="C80" s="327"/>
      <c r="D80" s="327"/>
      <c r="E80" s="327"/>
      <c r="F80" s="327"/>
      <c r="G80" s="328"/>
      <c r="H80" s="324"/>
      <c r="I80" s="324"/>
      <c r="J80" s="324"/>
      <c r="K80" s="324">
        <v>50000</v>
      </c>
      <c r="L80" s="324">
        <f t="shared" si="1"/>
        <v>50000</v>
      </c>
    </row>
    <row r="81" spans="1:12" ht="12.75">
      <c r="A81" s="292" t="s">
        <v>203</v>
      </c>
      <c r="B81" s="321" t="s">
        <v>991</v>
      </c>
      <c r="C81" s="322"/>
      <c r="D81" s="322"/>
      <c r="E81" s="322"/>
      <c r="F81" s="322"/>
      <c r="G81" s="323"/>
      <c r="H81" s="324"/>
      <c r="I81" s="324"/>
      <c r="J81" s="324"/>
      <c r="K81" s="324">
        <v>3000</v>
      </c>
      <c r="L81" s="324">
        <f t="shared" si="1"/>
        <v>3000</v>
      </c>
    </row>
    <row r="82" spans="1:12" ht="12.75">
      <c r="A82" s="292" t="s">
        <v>205</v>
      </c>
      <c r="B82" s="317" t="s">
        <v>955</v>
      </c>
      <c r="C82" s="318"/>
      <c r="D82" s="318"/>
      <c r="E82" s="318"/>
      <c r="F82" s="318"/>
      <c r="G82" s="319"/>
      <c r="H82" s="325">
        <f>SUM(H83:H85)</f>
        <v>37135</v>
      </c>
      <c r="I82" s="325">
        <f>SUM(I83:I85)</f>
        <v>0</v>
      </c>
      <c r="J82" s="325">
        <f>SUM(J83:J85)</f>
        <v>0</v>
      </c>
      <c r="K82" s="325">
        <f>SUM(K83:K85)</f>
        <v>82479</v>
      </c>
      <c r="L82" s="325">
        <f t="shared" si="1"/>
        <v>119614</v>
      </c>
    </row>
    <row r="83" spans="1:12" ht="12.75">
      <c r="A83" s="292" t="s">
        <v>207</v>
      </c>
      <c r="B83" s="321" t="s">
        <v>992</v>
      </c>
      <c r="C83" s="322"/>
      <c r="D83" s="322"/>
      <c r="E83" s="322"/>
      <c r="F83" s="322"/>
      <c r="G83" s="323"/>
      <c r="H83" s="324">
        <v>30264</v>
      </c>
      <c r="I83" s="324"/>
      <c r="J83" s="324"/>
      <c r="K83" s="324">
        <v>79350</v>
      </c>
      <c r="L83" s="324">
        <f t="shared" si="1"/>
        <v>109614</v>
      </c>
    </row>
    <row r="84" spans="1:12" ht="12.75">
      <c r="A84" s="292" t="s">
        <v>210</v>
      </c>
      <c r="B84" s="321" t="s">
        <v>993</v>
      </c>
      <c r="C84" s="322"/>
      <c r="D84" s="322"/>
      <c r="E84" s="322"/>
      <c r="F84" s="322"/>
      <c r="G84" s="323"/>
      <c r="H84" s="324">
        <v>5000</v>
      </c>
      <c r="I84" s="324"/>
      <c r="J84" s="324"/>
      <c r="K84" s="324"/>
      <c r="L84" s="324">
        <f t="shared" si="1"/>
        <v>5000</v>
      </c>
    </row>
    <row r="85" spans="1:12" ht="12.75">
      <c r="A85" s="292" t="s">
        <v>211</v>
      </c>
      <c r="B85" s="321" t="s">
        <v>994</v>
      </c>
      <c r="C85" s="322"/>
      <c r="D85" s="322"/>
      <c r="E85" s="322"/>
      <c r="F85" s="322"/>
      <c r="G85" s="323"/>
      <c r="H85" s="324">
        <v>1871</v>
      </c>
      <c r="I85" s="324"/>
      <c r="J85" s="324"/>
      <c r="K85" s="324">
        <v>3129</v>
      </c>
      <c r="L85" s="324">
        <f t="shared" si="1"/>
        <v>5000</v>
      </c>
    </row>
    <row r="86" spans="1:12" ht="12.75">
      <c r="A86" s="292" t="s">
        <v>213</v>
      </c>
      <c r="B86" s="332" t="s">
        <v>972</v>
      </c>
      <c r="C86" s="333"/>
      <c r="D86" s="333"/>
      <c r="E86" s="333"/>
      <c r="F86" s="333"/>
      <c r="G86" s="334"/>
      <c r="H86" s="320">
        <f>SUM(H87:H87)</f>
        <v>0</v>
      </c>
      <c r="I86" s="320">
        <f>SUM(I87:I87)</f>
        <v>0</v>
      </c>
      <c r="J86" s="320">
        <f>SUM(J87:J87)</f>
        <v>0</v>
      </c>
      <c r="K86" s="320">
        <f>SUM(K87:K88)</f>
        <v>6450</v>
      </c>
      <c r="L86" s="320">
        <f t="shared" si="1"/>
        <v>6450</v>
      </c>
    </row>
    <row r="87" spans="1:12" ht="12.75">
      <c r="A87" s="292" t="s">
        <v>214</v>
      </c>
      <c r="B87" s="335" t="s">
        <v>995</v>
      </c>
      <c r="C87" s="335"/>
      <c r="D87" s="335"/>
      <c r="E87" s="335"/>
      <c r="F87" s="335"/>
      <c r="G87" s="335"/>
      <c r="H87" s="324"/>
      <c r="I87" s="324"/>
      <c r="J87" s="324"/>
      <c r="K87" s="324">
        <v>5000</v>
      </c>
      <c r="L87" s="324">
        <f t="shared" si="1"/>
        <v>5000</v>
      </c>
    </row>
    <row r="88" spans="1:12" ht="12.75">
      <c r="A88" s="292" t="s">
        <v>215</v>
      </c>
      <c r="B88" s="335" t="s">
        <v>996</v>
      </c>
      <c r="C88" s="335"/>
      <c r="D88" s="335"/>
      <c r="E88" s="335"/>
      <c r="F88" s="335"/>
      <c r="G88" s="335"/>
      <c r="H88" s="324"/>
      <c r="I88" s="324"/>
      <c r="J88" s="324"/>
      <c r="K88" s="324">
        <v>1450</v>
      </c>
      <c r="L88" s="324">
        <f t="shared" si="1"/>
        <v>1450</v>
      </c>
    </row>
    <row r="89" spans="1:12" ht="25.5" customHeight="1">
      <c r="A89" s="292" t="s">
        <v>217</v>
      </c>
      <c r="B89" s="314" t="s">
        <v>195</v>
      </c>
      <c r="C89" s="315"/>
      <c r="D89" s="315"/>
      <c r="E89" s="315"/>
      <c r="F89" s="315"/>
      <c r="G89" s="315"/>
      <c r="H89" s="315"/>
      <c r="I89" s="315"/>
      <c r="J89" s="315"/>
      <c r="K89" s="315"/>
      <c r="L89" s="316"/>
    </row>
    <row r="90" spans="1:12" ht="25.5" customHeight="1">
      <c r="A90" s="292" t="s">
        <v>218</v>
      </c>
      <c r="B90" s="317" t="s">
        <v>935</v>
      </c>
      <c r="C90" s="318"/>
      <c r="D90" s="318"/>
      <c r="E90" s="318"/>
      <c r="F90" s="318"/>
      <c r="G90" s="319"/>
      <c r="H90" s="320">
        <f>SUM(H91)</f>
        <v>0</v>
      </c>
      <c r="I90" s="320">
        <f>SUM(I91)</f>
        <v>0</v>
      </c>
      <c r="J90" s="320">
        <f>SUM(J91)</f>
        <v>0</v>
      </c>
      <c r="K90" s="320">
        <f>SUM(K91)</f>
        <v>60000</v>
      </c>
      <c r="L90" s="320">
        <f>SUM(H90:K90)</f>
        <v>60000</v>
      </c>
    </row>
    <row r="91" spans="1:12" ht="12.75">
      <c r="A91" s="292" t="s">
        <v>220</v>
      </c>
      <c r="B91" s="335" t="s">
        <v>997</v>
      </c>
      <c r="C91" s="335"/>
      <c r="D91" s="335"/>
      <c r="E91" s="335"/>
      <c r="F91" s="335"/>
      <c r="G91" s="335"/>
      <c r="H91" s="324"/>
      <c r="I91" s="324"/>
      <c r="J91" s="324"/>
      <c r="K91" s="324">
        <v>60000</v>
      </c>
      <c r="L91" s="324">
        <f>SUM(H91:K91)</f>
        <v>60000</v>
      </c>
    </row>
    <row r="92" spans="1:12" ht="12.75">
      <c r="A92" s="292" t="s">
        <v>222</v>
      </c>
      <c r="B92" s="332" t="s">
        <v>972</v>
      </c>
      <c r="C92" s="333"/>
      <c r="D92" s="333"/>
      <c r="E92" s="333"/>
      <c r="F92" s="333"/>
      <c r="G92" s="334"/>
      <c r="H92" s="320">
        <f>SUM(H93:H93)</f>
        <v>0</v>
      </c>
      <c r="I92" s="320">
        <f>SUM(I93:I93)</f>
        <v>0</v>
      </c>
      <c r="J92" s="320">
        <f>SUM(J93:J93)</f>
        <v>0</v>
      </c>
      <c r="K92" s="320">
        <f>SUM(K93:K93)</f>
        <v>10700</v>
      </c>
      <c r="L92" s="320">
        <f>SUM(H92:K92)</f>
        <v>10700</v>
      </c>
    </row>
    <row r="93" spans="1:12" ht="12.75">
      <c r="A93" s="292" t="s">
        <v>224</v>
      </c>
      <c r="B93" s="335" t="s">
        <v>998</v>
      </c>
      <c r="C93" s="335"/>
      <c r="D93" s="335"/>
      <c r="E93" s="335"/>
      <c r="F93" s="335"/>
      <c r="G93" s="335"/>
      <c r="H93" s="324"/>
      <c r="I93" s="324"/>
      <c r="J93" s="324"/>
      <c r="K93" s="324">
        <v>10700</v>
      </c>
      <c r="L93" s="324">
        <f>SUM(H93:K93)</f>
        <v>10700</v>
      </c>
    </row>
    <row r="94" spans="1:12" ht="12.75">
      <c r="A94" s="292" t="s">
        <v>226</v>
      </c>
      <c r="B94" s="317" t="s">
        <v>999</v>
      </c>
      <c r="C94" s="318"/>
      <c r="D94" s="318"/>
      <c r="E94" s="318"/>
      <c r="F94" s="318"/>
      <c r="G94" s="319"/>
      <c r="H94" s="320">
        <f>SUM(H95:H97)</f>
        <v>80000</v>
      </c>
      <c r="I94" s="320">
        <f>SUM(I95:I97)</f>
        <v>0</v>
      </c>
      <c r="J94" s="320">
        <f>SUM(J95:J97)</f>
        <v>0</v>
      </c>
      <c r="K94" s="320">
        <f>SUM(K95:K97)</f>
        <v>19918</v>
      </c>
      <c r="L94" s="320">
        <f aca="true" t="shared" si="2" ref="L94:L99">SUM(H94:K94)</f>
        <v>99918</v>
      </c>
    </row>
    <row r="95" spans="1:12" ht="12.75" customHeight="1">
      <c r="A95" s="292" t="s">
        <v>228</v>
      </c>
      <c r="B95" s="326" t="s">
        <v>1000</v>
      </c>
      <c r="C95" s="327"/>
      <c r="D95" s="327"/>
      <c r="E95" s="327"/>
      <c r="F95" s="327"/>
      <c r="G95" s="328"/>
      <c r="H95" s="324"/>
      <c r="I95" s="324"/>
      <c r="J95" s="324"/>
      <c r="K95" s="324">
        <v>2000</v>
      </c>
      <c r="L95" s="324">
        <f t="shared" si="2"/>
        <v>2000</v>
      </c>
    </row>
    <row r="96" spans="1:12" ht="12.75">
      <c r="A96" s="292" t="s">
        <v>229</v>
      </c>
      <c r="B96" s="326" t="s">
        <v>1001</v>
      </c>
      <c r="C96" s="327"/>
      <c r="D96" s="327"/>
      <c r="E96" s="327"/>
      <c r="F96" s="327"/>
      <c r="G96" s="328"/>
      <c r="H96" s="324">
        <v>80000</v>
      </c>
      <c r="I96" s="324"/>
      <c r="J96" s="324"/>
      <c r="K96" s="324">
        <f>'[1]12. melléklet'!K90+'[1]Javaslat_II'!N100</f>
        <v>7918</v>
      </c>
      <c r="L96" s="324">
        <f t="shared" si="2"/>
        <v>87918</v>
      </c>
    </row>
    <row r="97" spans="1:12" ht="12.75">
      <c r="A97" s="292" t="s">
        <v>230</v>
      </c>
      <c r="B97" s="326" t="s">
        <v>1002</v>
      </c>
      <c r="C97" s="327"/>
      <c r="D97" s="327"/>
      <c r="E97" s="327"/>
      <c r="F97" s="327"/>
      <c r="G97" s="328"/>
      <c r="H97" s="324"/>
      <c r="I97" s="324"/>
      <c r="J97" s="324"/>
      <c r="K97" s="324">
        <v>10000</v>
      </c>
      <c r="L97" s="324">
        <f t="shared" si="2"/>
        <v>10000</v>
      </c>
    </row>
    <row r="98" spans="1:12" ht="12.75">
      <c r="A98" s="292" t="s">
        <v>231</v>
      </c>
      <c r="B98" s="317" t="s">
        <v>979</v>
      </c>
      <c r="C98" s="318"/>
      <c r="D98" s="318"/>
      <c r="E98" s="318"/>
      <c r="F98" s="318"/>
      <c r="G98" s="319"/>
      <c r="H98" s="325">
        <f>SUM(H99)</f>
        <v>12500</v>
      </c>
      <c r="I98" s="325">
        <f>SUM(I99:I99)</f>
        <v>0</v>
      </c>
      <c r="J98" s="325">
        <f>SUM(J99)</f>
        <v>0</v>
      </c>
      <c r="K98" s="325">
        <f>SUM(K99)</f>
        <v>48000</v>
      </c>
      <c r="L98" s="325">
        <f t="shared" si="2"/>
        <v>60500</v>
      </c>
    </row>
    <row r="99" spans="1:12" ht="12.75">
      <c r="A99" s="292" t="s">
        <v>233</v>
      </c>
      <c r="B99" s="326" t="s">
        <v>1003</v>
      </c>
      <c r="C99" s="327"/>
      <c r="D99" s="327"/>
      <c r="E99" s="327"/>
      <c r="F99" s="327"/>
      <c r="G99" s="328"/>
      <c r="H99" s="324">
        <v>12500</v>
      </c>
      <c r="I99" s="324"/>
      <c r="J99" s="324"/>
      <c r="K99" s="324">
        <v>48000</v>
      </c>
      <c r="L99" s="324">
        <f t="shared" si="2"/>
        <v>60500</v>
      </c>
    </row>
    <row r="100" spans="1:12" ht="12.75">
      <c r="A100" s="292" t="s">
        <v>234</v>
      </c>
      <c r="B100" s="317" t="s">
        <v>1004</v>
      </c>
      <c r="C100" s="318"/>
      <c r="D100" s="318"/>
      <c r="E100" s="318"/>
      <c r="F100" s="318"/>
      <c r="G100" s="319"/>
      <c r="H100" s="325">
        <f>SUM(H101)</f>
        <v>0</v>
      </c>
      <c r="I100" s="325">
        <f>SUM(I101:I101)</f>
        <v>0</v>
      </c>
      <c r="J100" s="325">
        <f>SUM(J101)</f>
        <v>0</v>
      </c>
      <c r="K100" s="325">
        <f>SUM(K101)</f>
        <v>8000</v>
      </c>
      <c r="L100" s="325">
        <f>SUM(H100:K100)</f>
        <v>8000</v>
      </c>
    </row>
    <row r="101" spans="1:12" ht="27" customHeight="1">
      <c r="A101" s="292" t="s">
        <v>235</v>
      </c>
      <c r="B101" s="326" t="s">
        <v>1005</v>
      </c>
      <c r="C101" s="327"/>
      <c r="D101" s="327"/>
      <c r="E101" s="327"/>
      <c r="F101" s="327"/>
      <c r="G101" s="328"/>
      <c r="H101" s="324"/>
      <c r="I101" s="324"/>
      <c r="J101" s="324"/>
      <c r="K101" s="324">
        <v>8000</v>
      </c>
      <c r="L101" s="324">
        <f>SUM(H101:K101)</f>
        <v>8000</v>
      </c>
    </row>
    <row r="102" spans="1:12" ht="25.5" customHeight="1">
      <c r="A102" s="292" t="s">
        <v>236</v>
      </c>
      <c r="B102" s="314" t="s">
        <v>192</v>
      </c>
      <c r="C102" s="315"/>
      <c r="D102" s="315"/>
      <c r="E102" s="315"/>
      <c r="F102" s="315"/>
      <c r="G102" s="315"/>
      <c r="H102" s="315"/>
      <c r="I102" s="315"/>
      <c r="J102" s="315"/>
      <c r="K102" s="315"/>
      <c r="L102" s="316"/>
    </row>
    <row r="103" spans="1:12" ht="12.75">
      <c r="A103" s="292" t="s">
        <v>237</v>
      </c>
      <c r="B103" s="317" t="s">
        <v>1006</v>
      </c>
      <c r="C103" s="318"/>
      <c r="D103" s="318"/>
      <c r="E103" s="318"/>
      <c r="F103" s="318"/>
      <c r="G103" s="319"/>
      <c r="H103" s="320">
        <f>SUM(H104:H105)</f>
        <v>1100</v>
      </c>
      <c r="I103" s="320">
        <f>SUM(I104:I105)</f>
        <v>0</v>
      </c>
      <c r="J103" s="320">
        <f>SUM(J104:J105)</f>
        <v>12500</v>
      </c>
      <c r="K103" s="320">
        <f>SUM(K104:K105)</f>
        <v>0</v>
      </c>
      <c r="L103" s="320">
        <f>SUM(H103:K103)</f>
        <v>13600</v>
      </c>
    </row>
    <row r="104" spans="1:12" ht="12.75" customHeight="1">
      <c r="A104" s="292" t="s">
        <v>239</v>
      </c>
      <c r="B104" s="326" t="s">
        <v>1007</v>
      </c>
      <c r="C104" s="327"/>
      <c r="D104" s="327"/>
      <c r="E104" s="327"/>
      <c r="F104" s="327"/>
      <c r="G104" s="328"/>
      <c r="H104" s="324">
        <v>1100</v>
      </c>
      <c r="I104" s="324"/>
      <c r="J104" s="324">
        <v>2500</v>
      </c>
      <c r="K104" s="324"/>
      <c r="L104" s="324">
        <f>SUM(H104:K104)</f>
        <v>3600</v>
      </c>
    </row>
    <row r="105" spans="1:12" ht="12.75" customHeight="1">
      <c r="A105" s="292" t="s">
        <v>241</v>
      </c>
      <c r="B105" s="336" t="s">
        <v>1008</v>
      </c>
      <c r="C105" s="336"/>
      <c r="D105" s="336"/>
      <c r="E105" s="336"/>
      <c r="F105" s="336"/>
      <c r="G105" s="336"/>
      <c r="H105" s="324"/>
      <c r="I105" s="324"/>
      <c r="J105" s="324">
        <v>10000</v>
      </c>
      <c r="K105" s="324"/>
      <c r="L105" s="324">
        <f>SUM(H105:K105)</f>
        <v>10000</v>
      </c>
    </row>
    <row r="106" spans="1:12" ht="12.75">
      <c r="A106" s="292" t="s">
        <v>243</v>
      </c>
      <c r="B106" s="317" t="s">
        <v>979</v>
      </c>
      <c r="C106" s="318"/>
      <c r="D106" s="318"/>
      <c r="E106" s="318"/>
      <c r="F106" s="318"/>
      <c r="G106" s="319"/>
      <c r="H106" s="325">
        <f>SUM(H107)</f>
        <v>43360</v>
      </c>
      <c r="I106" s="325">
        <f>SUM(I107)</f>
        <v>0</v>
      </c>
      <c r="J106" s="325">
        <f>SUM(J107)</f>
        <v>0</v>
      </c>
      <c r="K106" s="325">
        <f>SUM(K107)</f>
        <v>0</v>
      </c>
      <c r="L106" s="325">
        <f>SUM(H106:K106)</f>
        <v>43360</v>
      </c>
    </row>
    <row r="107" spans="1:12" ht="12.75" customHeight="1">
      <c r="A107" s="292" t="s">
        <v>245</v>
      </c>
      <c r="B107" s="326" t="s">
        <v>1009</v>
      </c>
      <c r="C107" s="327"/>
      <c r="D107" s="327"/>
      <c r="E107" s="327"/>
      <c r="F107" s="327"/>
      <c r="G107" s="328"/>
      <c r="H107" s="324">
        <v>43360</v>
      </c>
      <c r="I107" s="324"/>
      <c r="J107" s="324"/>
      <c r="K107" s="324"/>
      <c r="L107" s="337">
        <f>SUM(H107:K107)</f>
        <v>43360</v>
      </c>
    </row>
    <row r="108" spans="1:12" ht="25.5" customHeight="1">
      <c r="A108" s="292" t="s">
        <v>246</v>
      </c>
      <c r="B108" s="314" t="s">
        <v>1010</v>
      </c>
      <c r="C108" s="315"/>
      <c r="D108" s="315"/>
      <c r="E108" s="315"/>
      <c r="F108" s="315"/>
      <c r="G108" s="315"/>
      <c r="H108" s="315"/>
      <c r="I108" s="315"/>
      <c r="J108" s="315"/>
      <c r="K108" s="315"/>
      <c r="L108" s="316"/>
    </row>
    <row r="109" spans="1:12" s="302" customFormat="1" ht="12.75">
      <c r="A109" s="292" t="s">
        <v>247</v>
      </c>
      <c r="B109" s="317"/>
      <c r="C109" s="318"/>
      <c r="D109" s="318"/>
      <c r="E109" s="318"/>
      <c r="F109" s="318"/>
      <c r="G109" s="319"/>
      <c r="H109" s="320">
        <f>SUM(H110:H118)</f>
        <v>253223</v>
      </c>
      <c r="I109" s="320">
        <f>SUM(I110:I118)</f>
        <v>0</v>
      </c>
      <c r="J109" s="320">
        <f>SUM(J110:J118)</f>
        <v>19359</v>
      </c>
      <c r="K109" s="320">
        <f>SUM(K110:K118)</f>
        <v>40232</v>
      </c>
      <c r="L109" s="320">
        <f>SUM(H109:K109)</f>
        <v>312814</v>
      </c>
    </row>
    <row r="110" spans="1:12" ht="12.75">
      <c r="A110" s="292" t="s">
        <v>491</v>
      </c>
      <c r="B110" s="321" t="s">
        <v>903</v>
      </c>
      <c r="C110" s="322"/>
      <c r="D110" s="322"/>
      <c r="E110" s="322"/>
      <c r="F110" s="322"/>
      <c r="G110" s="323"/>
      <c r="H110" s="324"/>
      <c r="I110" s="324"/>
      <c r="J110" s="324"/>
      <c r="K110" s="324">
        <f>'[1]12. melléklet'!K102+'[1]Javaslat_II'!N50</f>
        <v>37082</v>
      </c>
      <c r="L110" s="324">
        <f aca="true" t="shared" si="3" ref="L110:L118">SUM(H110:K110)</f>
        <v>37082</v>
      </c>
    </row>
    <row r="111" spans="1:12" ht="12.75" customHeight="1">
      <c r="A111" s="292" t="s">
        <v>497</v>
      </c>
      <c r="B111" s="321" t="s">
        <v>904</v>
      </c>
      <c r="C111" s="322"/>
      <c r="D111" s="322"/>
      <c r="E111" s="322"/>
      <c r="F111" s="322"/>
      <c r="G111" s="323"/>
      <c r="H111" s="324">
        <v>1289</v>
      </c>
      <c r="I111" s="324"/>
      <c r="J111" s="324"/>
      <c r="K111" s="324">
        <v>2150</v>
      </c>
      <c r="L111" s="324">
        <f t="shared" si="3"/>
        <v>3439</v>
      </c>
    </row>
    <row r="112" spans="1:12" ht="12.75" customHeight="1">
      <c r="A112" s="292" t="s">
        <v>503</v>
      </c>
      <c r="B112" s="321" t="s">
        <v>1011</v>
      </c>
      <c r="C112" s="322"/>
      <c r="D112" s="322"/>
      <c r="E112" s="322"/>
      <c r="F112" s="322"/>
      <c r="G112" s="323"/>
      <c r="H112" s="324"/>
      <c r="I112" s="324"/>
      <c r="J112" s="324"/>
      <c r="K112" s="324">
        <v>1000</v>
      </c>
      <c r="L112" s="324">
        <f t="shared" si="3"/>
        <v>1000</v>
      </c>
    </row>
    <row r="113" spans="1:12" ht="12.75" customHeight="1">
      <c r="A113" s="292" t="s">
        <v>509</v>
      </c>
      <c r="B113" s="321" t="s">
        <v>906</v>
      </c>
      <c r="C113" s="322"/>
      <c r="D113" s="322"/>
      <c r="E113" s="322"/>
      <c r="F113" s="322"/>
      <c r="G113" s="323"/>
      <c r="H113" s="324">
        <v>13565</v>
      </c>
      <c r="I113" s="324"/>
      <c r="J113" s="324">
        <v>19359</v>
      </c>
      <c r="K113" s="324"/>
      <c r="L113" s="324">
        <f t="shared" si="3"/>
        <v>32924</v>
      </c>
    </row>
    <row r="114" spans="1:12" ht="12.75" customHeight="1">
      <c r="A114" s="292" t="s">
        <v>515</v>
      </c>
      <c r="B114" s="321" t="s">
        <v>907</v>
      </c>
      <c r="C114" s="322"/>
      <c r="D114" s="322"/>
      <c r="E114" s="322"/>
      <c r="F114" s="322"/>
      <c r="G114" s="323"/>
      <c r="H114" s="324">
        <v>2544</v>
      </c>
      <c r="I114" s="324"/>
      <c r="J114" s="324"/>
      <c r="K114" s="324"/>
      <c r="L114" s="324">
        <f t="shared" si="3"/>
        <v>2544</v>
      </c>
    </row>
    <row r="115" spans="1:12" ht="12.75" customHeight="1">
      <c r="A115" s="292" t="s">
        <v>521</v>
      </c>
      <c r="B115" s="321" t="s">
        <v>908</v>
      </c>
      <c r="C115" s="322"/>
      <c r="D115" s="322"/>
      <c r="E115" s="322"/>
      <c r="F115" s="322"/>
      <c r="G115" s="323"/>
      <c r="H115" s="324">
        <v>25000</v>
      </c>
      <c r="I115" s="324"/>
      <c r="J115" s="324"/>
      <c r="K115" s="324"/>
      <c r="L115" s="324">
        <f t="shared" si="3"/>
        <v>25000</v>
      </c>
    </row>
    <row r="116" spans="1:12" ht="12.75" customHeight="1">
      <c r="A116" s="292" t="s">
        <v>527</v>
      </c>
      <c r="B116" s="321" t="s">
        <v>1012</v>
      </c>
      <c r="C116" s="322"/>
      <c r="D116" s="322"/>
      <c r="E116" s="322"/>
      <c r="F116" s="322"/>
      <c r="G116" s="323"/>
      <c r="H116" s="324">
        <v>50000</v>
      </c>
      <c r="I116" s="324"/>
      <c r="J116" s="324"/>
      <c r="K116" s="324"/>
      <c r="L116" s="324">
        <f t="shared" si="3"/>
        <v>50000</v>
      </c>
    </row>
    <row r="117" spans="1:12" ht="12.75" customHeight="1">
      <c r="A117" s="292" t="s">
        <v>533</v>
      </c>
      <c r="B117" s="321" t="s">
        <v>910</v>
      </c>
      <c r="C117" s="322"/>
      <c r="D117" s="322"/>
      <c r="E117" s="322"/>
      <c r="F117" s="322"/>
      <c r="G117" s="323"/>
      <c r="H117" s="324">
        <v>509</v>
      </c>
      <c r="I117" s="324"/>
      <c r="J117" s="324"/>
      <c r="K117" s="324"/>
      <c r="L117" s="324">
        <f t="shared" si="3"/>
        <v>509</v>
      </c>
    </row>
    <row r="118" spans="1:12" ht="12.75" customHeight="1">
      <c r="A118" s="292" t="s">
        <v>539</v>
      </c>
      <c r="B118" s="321" t="s">
        <v>911</v>
      </c>
      <c r="C118" s="322"/>
      <c r="D118" s="322"/>
      <c r="E118" s="322"/>
      <c r="F118" s="322"/>
      <c r="G118" s="323"/>
      <c r="H118" s="324">
        <v>160316</v>
      </c>
      <c r="I118" s="324"/>
      <c r="J118" s="324"/>
      <c r="K118" s="324"/>
      <c r="L118" s="324">
        <f t="shared" si="3"/>
        <v>160316</v>
      </c>
    </row>
    <row r="119" spans="1:12" ht="15">
      <c r="A119" s="292" t="s">
        <v>545</v>
      </c>
      <c r="B119" s="338" t="s">
        <v>1013</v>
      </c>
      <c r="C119" s="339"/>
      <c r="D119" s="339"/>
      <c r="E119" s="339"/>
      <c r="F119" s="339"/>
      <c r="G119" s="340"/>
      <c r="H119" s="341"/>
      <c r="I119" s="341"/>
      <c r="J119" s="341"/>
      <c r="K119" s="342"/>
      <c r="L119" s="342"/>
    </row>
    <row r="120" spans="1:12" ht="12.75">
      <c r="A120" s="292" t="s">
        <v>551</v>
      </c>
      <c r="B120" s="317" t="s">
        <v>1014</v>
      </c>
      <c r="C120" s="318"/>
      <c r="D120" s="318"/>
      <c r="E120" s="318"/>
      <c r="F120" s="318"/>
      <c r="G120" s="319"/>
      <c r="H120" s="320"/>
      <c r="I120" s="320"/>
      <c r="J120" s="320"/>
      <c r="K120" s="320"/>
      <c r="L120" s="320"/>
    </row>
    <row r="121" spans="1:12" ht="25.5" customHeight="1">
      <c r="A121" s="292" t="s">
        <v>557</v>
      </c>
      <c r="B121" s="317" t="s">
        <v>1015</v>
      </c>
      <c r="C121" s="318"/>
      <c r="D121" s="318"/>
      <c r="E121" s="318"/>
      <c r="F121" s="318"/>
      <c r="G121" s="319"/>
      <c r="H121" s="320">
        <f>SUM(H122:H128)</f>
        <v>0</v>
      </c>
      <c r="I121" s="320">
        <f>SUM(I122:I128)</f>
        <v>0</v>
      </c>
      <c r="J121" s="320">
        <f>SUM(J122:J128)</f>
        <v>6787</v>
      </c>
      <c r="K121" s="320">
        <f>SUM(K122:K128)</f>
        <v>22213</v>
      </c>
      <c r="L121" s="320">
        <f aca="true" t="shared" si="4" ref="L121:L128">SUM(H121:K121)</f>
        <v>29000</v>
      </c>
    </row>
    <row r="122" spans="1:12" ht="12.75">
      <c r="A122" s="292" t="s">
        <v>563</v>
      </c>
      <c r="B122" s="321" t="s">
        <v>1016</v>
      </c>
      <c r="C122" s="322"/>
      <c r="D122" s="322"/>
      <c r="E122" s="322"/>
      <c r="F122" s="322"/>
      <c r="G122" s="323"/>
      <c r="H122" s="324"/>
      <c r="I122" s="324"/>
      <c r="J122" s="324"/>
      <c r="K122" s="324">
        <v>3000</v>
      </c>
      <c r="L122" s="324">
        <f t="shared" si="4"/>
        <v>3000</v>
      </c>
    </row>
    <row r="123" spans="1:12" ht="12.75" customHeight="1">
      <c r="A123" s="292" t="s">
        <v>569</v>
      </c>
      <c r="B123" s="321" t="s">
        <v>936</v>
      </c>
      <c r="C123" s="322"/>
      <c r="D123" s="322"/>
      <c r="E123" s="322"/>
      <c r="F123" s="322"/>
      <c r="G123" s="323"/>
      <c r="H123" s="324"/>
      <c r="I123" s="324"/>
      <c r="J123" s="324"/>
      <c r="K123" s="324">
        <v>1500</v>
      </c>
      <c r="L123" s="324">
        <f t="shared" si="4"/>
        <v>1500</v>
      </c>
    </row>
    <row r="124" spans="1:12" ht="12.75" customHeight="1">
      <c r="A124" s="292" t="s">
        <v>576</v>
      </c>
      <c r="B124" s="321" t="s">
        <v>1017</v>
      </c>
      <c r="C124" s="322"/>
      <c r="D124" s="322"/>
      <c r="E124" s="322"/>
      <c r="F124" s="322"/>
      <c r="G124" s="323"/>
      <c r="H124" s="324"/>
      <c r="I124" s="324"/>
      <c r="J124" s="324"/>
      <c r="K124" s="324">
        <v>1500</v>
      </c>
      <c r="L124" s="324">
        <f t="shared" si="4"/>
        <v>1500</v>
      </c>
    </row>
    <row r="125" spans="1:12" ht="12.75" customHeight="1">
      <c r="A125" s="292" t="s">
        <v>582</v>
      </c>
      <c r="B125" s="321" t="s">
        <v>1018</v>
      </c>
      <c r="C125" s="322"/>
      <c r="D125" s="322"/>
      <c r="E125" s="322"/>
      <c r="F125" s="322"/>
      <c r="G125" s="323"/>
      <c r="H125" s="324"/>
      <c r="I125" s="324"/>
      <c r="J125" s="324"/>
      <c r="K125" s="324">
        <v>12000</v>
      </c>
      <c r="L125" s="324">
        <f t="shared" si="4"/>
        <v>12000</v>
      </c>
    </row>
    <row r="126" spans="1:12" ht="12.75" customHeight="1">
      <c r="A126" s="292" t="s">
        <v>588</v>
      </c>
      <c r="B126" s="321" t="s">
        <v>1019</v>
      </c>
      <c r="C126" s="322"/>
      <c r="D126" s="322"/>
      <c r="E126" s="322"/>
      <c r="F126" s="322"/>
      <c r="G126" s="323"/>
      <c r="H126" s="324"/>
      <c r="I126" s="324"/>
      <c r="J126" s="324">
        <v>6787</v>
      </c>
      <c r="K126" s="324">
        <v>1213</v>
      </c>
      <c r="L126" s="324">
        <f t="shared" si="4"/>
        <v>8000</v>
      </c>
    </row>
    <row r="127" spans="1:12" ht="12.75" customHeight="1">
      <c r="A127" s="292" t="s">
        <v>594</v>
      </c>
      <c r="B127" s="321" t="s">
        <v>1020</v>
      </c>
      <c r="C127" s="322"/>
      <c r="D127" s="322"/>
      <c r="E127" s="322"/>
      <c r="F127" s="322"/>
      <c r="G127" s="323"/>
      <c r="H127" s="324"/>
      <c r="I127" s="324"/>
      <c r="J127" s="324"/>
      <c r="K127" s="324">
        <v>1000</v>
      </c>
      <c r="L127" s="324">
        <f t="shared" si="4"/>
        <v>1000</v>
      </c>
    </row>
    <row r="128" spans="1:12" ht="12.75" customHeight="1">
      <c r="A128" s="292" t="s">
        <v>600</v>
      </c>
      <c r="B128" s="321" t="s">
        <v>1021</v>
      </c>
      <c r="C128" s="322"/>
      <c r="D128" s="322"/>
      <c r="E128" s="322"/>
      <c r="F128" s="322"/>
      <c r="G128" s="323"/>
      <c r="H128" s="324"/>
      <c r="I128" s="324"/>
      <c r="J128" s="324"/>
      <c r="K128" s="324">
        <v>2000</v>
      </c>
      <c r="L128" s="324">
        <f t="shared" si="4"/>
        <v>2000</v>
      </c>
    </row>
    <row r="129" spans="1:12" ht="12.75">
      <c r="A129" s="292" t="s">
        <v>606</v>
      </c>
      <c r="B129" s="317" t="s">
        <v>1022</v>
      </c>
      <c r="C129" s="318"/>
      <c r="D129" s="318"/>
      <c r="E129" s="318"/>
      <c r="F129" s="318"/>
      <c r="G129" s="319"/>
      <c r="H129" s="320">
        <f>SUM(H130)</f>
        <v>0</v>
      </c>
      <c r="I129" s="320">
        <f>SUM(I130)</f>
        <v>0</v>
      </c>
      <c r="J129" s="320">
        <f>SUM(J130)</f>
        <v>0</v>
      </c>
      <c r="K129" s="320">
        <f>SUM(K130:K131)</f>
        <v>2498</v>
      </c>
      <c r="L129" s="320">
        <f>SUM(H129:K129)</f>
        <v>2498</v>
      </c>
    </row>
    <row r="130" spans="1:12" s="347" customFormat="1" ht="12.75">
      <c r="A130" s="292" t="s">
        <v>612</v>
      </c>
      <c r="B130" s="343" t="s">
        <v>936</v>
      </c>
      <c r="C130" s="344"/>
      <c r="D130" s="344"/>
      <c r="E130" s="344"/>
      <c r="F130" s="344"/>
      <c r="G130" s="345"/>
      <c r="H130" s="346"/>
      <c r="I130" s="346"/>
      <c r="J130" s="346"/>
      <c r="K130" s="346">
        <v>1998</v>
      </c>
      <c r="L130" s="346">
        <f>SUM(H130:K130)</f>
        <v>1998</v>
      </c>
    </row>
    <row r="131" spans="1:12" s="347" customFormat="1" ht="12.75">
      <c r="A131" s="292" t="s">
        <v>618</v>
      </c>
      <c r="B131" s="343" t="s">
        <v>1023</v>
      </c>
      <c r="C131" s="344"/>
      <c r="D131" s="344"/>
      <c r="E131" s="344"/>
      <c r="F131" s="344"/>
      <c r="G131" s="345"/>
      <c r="H131" s="346"/>
      <c r="I131" s="346"/>
      <c r="J131" s="346"/>
      <c r="K131" s="346">
        <v>500</v>
      </c>
      <c r="L131" s="346">
        <f>SUM(H131:K131)</f>
        <v>500</v>
      </c>
    </row>
    <row r="132" spans="1:12" ht="12.75">
      <c r="A132" s="292" t="s">
        <v>624</v>
      </c>
      <c r="B132" s="317" t="s">
        <v>1024</v>
      </c>
      <c r="C132" s="318"/>
      <c r="D132" s="318"/>
      <c r="E132" s="318"/>
      <c r="F132" s="318"/>
      <c r="G132" s="319"/>
      <c r="H132" s="320">
        <f>SUM(H133:H133)</f>
        <v>390</v>
      </c>
      <c r="I132" s="320">
        <f>SUM(I133)</f>
        <v>0</v>
      </c>
      <c r="J132" s="320">
        <f>SUM(J133)</f>
        <v>0</v>
      </c>
      <c r="K132" s="320">
        <f>SUM(K133:K134)</f>
        <v>5005</v>
      </c>
      <c r="L132" s="320">
        <f>SUM(H132:K132)</f>
        <v>5395</v>
      </c>
    </row>
    <row r="133" spans="1:12" s="347" customFormat="1" ht="12.75">
      <c r="A133" s="292" t="s">
        <v>631</v>
      </c>
      <c r="B133" s="343" t="s">
        <v>936</v>
      </c>
      <c r="C133" s="344"/>
      <c r="D133" s="344"/>
      <c r="E133" s="344"/>
      <c r="F133" s="344"/>
      <c r="G133" s="345"/>
      <c r="H133" s="346">
        <f>'[1]Javaslat_II'!N187+'[1]Javaslat_II'!N204</f>
        <v>390</v>
      </c>
      <c r="I133" s="346"/>
      <c r="J133" s="346"/>
      <c r="K133" s="346">
        <v>4218</v>
      </c>
      <c r="L133" s="346">
        <f aca="true" t="shared" si="5" ref="L133:L143">SUM(H133:K133)</f>
        <v>4608</v>
      </c>
    </row>
    <row r="134" spans="1:12" s="347" customFormat="1" ht="12.75">
      <c r="A134" s="292" t="s">
        <v>637</v>
      </c>
      <c r="B134" s="343" t="s">
        <v>1025</v>
      </c>
      <c r="C134" s="344"/>
      <c r="D134" s="344"/>
      <c r="E134" s="344"/>
      <c r="F134" s="344"/>
      <c r="G134" s="345"/>
      <c r="H134" s="346"/>
      <c r="I134" s="346"/>
      <c r="J134" s="346"/>
      <c r="K134" s="346">
        <v>787</v>
      </c>
      <c r="L134" s="346">
        <f t="shared" si="5"/>
        <v>787</v>
      </c>
    </row>
    <row r="135" spans="1:12" ht="12.75">
      <c r="A135" s="292" t="s">
        <v>643</v>
      </c>
      <c r="B135" s="317" t="s">
        <v>1026</v>
      </c>
      <c r="C135" s="318"/>
      <c r="D135" s="318"/>
      <c r="E135" s="318"/>
      <c r="F135" s="318"/>
      <c r="G135" s="319"/>
      <c r="H135" s="320">
        <f>SUM(H136)</f>
        <v>0</v>
      </c>
      <c r="I135" s="320">
        <f>SUM(I136)</f>
        <v>0</v>
      </c>
      <c r="J135" s="320">
        <f>SUM(J136)</f>
        <v>0</v>
      </c>
      <c r="K135" s="320">
        <f>SUM(K136:K136)</f>
        <v>1760</v>
      </c>
      <c r="L135" s="320">
        <f t="shared" si="5"/>
        <v>1760</v>
      </c>
    </row>
    <row r="136" spans="1:12" s="347" customFormat="1" ht="12.75">
      <c r="A136" s="292" t="s">
        <v>649</v>
      </c>
      <c r="B136" s="343" t="s">
        <v>936</v>
      </c>
      <c r="C136" s="344"/>
      <c r="D136" s="344"/>
      <c r="E136" s="344"/>
      <c r="F136" s="344"/>
      <c r="G136" s="345"/>
      <c r="H136" s="346"/>
      <c r="I136" s="346"/>
      <c r="J136" s="346"/>
      <c r="K136" s="346">
        <v>1760</v>
      </c>
      <c r="L136" s="346">
        <f t="shared" si="5"/>
        <v>1760</v>
      </c>
    </row>
    <row r="137" spans="1:12" ht="12.75">
      <c r="A137" s="292" t="s">
        <v>655</v>
      </c>
      <c r="B137" s="317" t="s">
        <v>1027</v>
      </c>
      <c r="C137" s="318"/>
      <c r="D137" s="318"/>
      <c r="E137" s="318"/>
      <c r="F137" s="318"/>
      <c r="G137" s="319"/>
      <c r="H137" s="320">
        <f>SUM(H138)</f>
        <v>0</v>
      </c>
      <c r="I137" s="320">
        <f>SUM(I138)</f>
        <v>0</v>
      </c>
      <c r="J137" s="320">
        <f>SUM(J138)</f>
        <v>0</v>
      </c>
      <c r="K137" s="320">
        <f>SUM(K138:K138)</f>
        <v>1690</v>
      </c>
      <c r="L137" s="320">
        <f t="shared" si="5"/>
        <v>1690</v>
      </c>
    </row>
    <row r="138" spans="1:12" s="347" customFormat="1" ht="12.75">
      <c r="A138" s="292" t="s">
        <v>661</v>
      </c>
      <c r="B138" s="343" t="s">
        <v>936</v>
      </c>
      <c r="C138" s="344"/>
      <c r="D138" s="344"/>
      <c r="E138" s="344"/>
      <c r="F138" s="344"/>
      <c r="G138" s="345"/>
      <c r="H138" s="346"/>
      <c r="I138" s="346"/>
      <c r="J138" s="346"/>
      <c r="K138" s="346">
        <v>1690</v>
      </c>
      <c r="L138" s="346">
        <f t="shared" si="5"/>
        <v>1690</v>
      </c>
    </row>
    <row r="139" spans="1:12" ht="12.75">
      <c r="A139" s="292" t="s">
        <v>667</v>
      </c>
      <c r="B139" s="317" t="s">
        <v>1028</v>
      </c>
      <c r="C139" s="318"/>
      <c r="D139" s="318"/>
      <c r="E139" s="318"/>
      <c r="F139" s="318"/>
      <c r="G139" s="319"/>
      <c r="H139" s="320">
        <f>SUM(H140)</f>
        <v>0</v>
      </c>
      <c r="I139" s="320">
        <f>SUM(I140)</f>
        <v>0</v>
      </c>
      <c r="J139" s="320">
        <f>SUM(J140)</f>
        <v>0</v>
      </c>
      <c r="K139" s="320">
        <f>SUM(K140)</f>
        <v>555</v>
      </c>
      <c r="L139" s="320">
        <f t="shared" si="5"/>
        <v>555</v>
      </c>
    </row>
    <row r="140" spans="1:12" s="347" customFormat="1" ht="12.75">
      <c r="A140" s="292" t="s">
        <v>673</v>
      </c>
      <c r="B140" s="343" t="s">
        <v>936</v>
      </c>
      <c r="C140" s="344"/>
      <c r="D140" s="344"/>
      <c r="E140" s="344"/>
      <c r="F140" s="344"/>
      <c r="G140" s="345"/>
      <c r="H140" s="346"/>
      <c r="I140" s="346"/>
      <c r="J140" s="346"/>
      <c r="K140" s="346">
        <v>555</v>
      </c>
      <c r="L140" s="346">
        <f t="shared" si="5"/>
        <v>555</v>
      </c>
    </row>
    <row r="141" spans="1:12" ht="12.75">
      <c r="A141" s="292" t="s">
        <v>679</v>
      </c>
      <c r="B141" s="317" t="s">
        <v>1029</v>
      </c>
      <c r="C141" s="318"/>
      <c r="D141" s="318"/>
      <c r="E141" s="318"/>
      <c r="F141" s="318"/>
      <c r="G141" s="319"/>
      <c r="H141" s="320">
        <f>SUM(H142:H143)</f>
        <v>1350</v>
      </c>
      <c r="I141" s="320">
        <f>SUM(I142:I143)</f>
        <v>0</v>
      </c>
      <c r="J141" s="320">
        <f>SUM(J142:J143)</f>
        <v>0</v>
      </c>
      <c r="K141" s="320">
        <f>SUM(K142:K143)</f>
        <v>3570</v>
      </c>
      <c r="L141" s="320">
        <f t="shared" si="5"/>
        <v>4920</v>
      </c>
    </row>
    <row r="142" spans="1:12" s="347" customFormat="1" ht="12.75">
      <c r="A142" s="292" t="s">
        <v>685</v>
      </c>
      <c r="B142" s="343" t="s">
        <v>936</v>
      </c>
      <c r="C142" s="344"/>
      <c r="D142" s="344"/>
      <c r="E142" s="344"/>
      <c r="F142" s="344"/>
      <c r="G142" s="345"/>
      <c r="H142" s="346">
        <f>'[1]Javaslat_II'!N152</f>
        <v>1350</v>
      </c>
      <c r="I142" s="346"/>
      <c r="J142" s="346"/>
      <c r="K142" s="346">
        <v>3070</v>
      </c>
      <c r="L142" s="348">
        <f t="shared" si="5"/>
        <v>4420</v>
      </c>
    </row>
    <row r="143" spans="1:12" s="347" customFormat="1" ht="12.75">
      <c r="A143" s="292" t="s">
        <v>691</v>
      </c>
      <c r="B143" s="343" t="s">
        <v>1030</v>
      </c>
      <c r="C143" s="344"/>
      <c r="D143" s="344"/>
      <c r="E143" s="344"/>
      <c r="F143" s="344"/>
      <c r="G143" s="345"/>
      <c r="H143" s="346"/>
      <c r="I143" s="346"/>
      <c r="J143" s="346"/>
      <c r="K143" s="346">
        <v>500</v>
      </c>
      <c r="L143" s="348">
        <f t="shared" si="5"/>
        <v>500</v>
      </c>
    </row>
    <row r="144" spans="1:12" ht="15.75">
      <c r="A144" s="292" t="s">
        <v>697</v>
      </c>
      <c r="B144" s="349" t="s">
        <v>1031</v>
      </c>
      <c r="C144" s="350"/>
      <c r="D144" s="350"/>
      <c r="E144" s="350"/>
      <c r="F144" s="350"/>
      <c r="G144" s="351"/>
      <c r="H144" s="352">
        <f>H14+H20+H34+H37+H42+H48+H50+H52+H54+H56+H60+H65+H67+H72+H75+H82+H86+H90+H92+H94+H98+H100+H103+H109+H121+H129+H132+H135+H137+H139+H141+H106</f>
        <v>1077674</v>
      </c>
      <c r="I144" s="352">
        <f>I14+I20+I34+I37+I42+I48+I50+I52+I54+I56+I60+I65+I67+I72+I75+I82+I86+I90+I92+I94+I98+I100+I103+I109+I121+I129+I132+I135+I137+I139+I141</f>
        <v>0</v>
      </c>
      <c r="J144" s="352">
        <f>J14+J20+J34+J37+J42+J48+J50+J52+J54+J56+J60+J65+J67+J72+J75+J82+J86+J90+J92+J94+J98+J100+J103+J109+J121+J129+J132+J135+J137+J139+J141</f>
        <v>69393</v>
      </c>
      <c r="K144" s="352">
        <f>K14+K20+K34+K37+K42+K48+K50+K52+K54+K56+K60+K65+K67+K72+K75+K82+K86+K90+K92+K94+K98+K100+K103+K109+K121+K129+K132+K135+K137+K139+K141+K69</f>
        <v>728955</v>
      </c>
      <c r="L144" s="353">
        <f>L14+L20+L34+L37+L42+L48+L50+L52+L54+L56+L60+L65+L67+L72+L75+L82+L86+L90+L92+L94+L98+L100+L103+L109+L121+L129+L132+L135+L137+L139+L141+L69+L106</f>
        <v>1876022</v>
      </c>
    </row>
    <row r="145" spans="1:12" ht="15.75">
      <c r="A145" s="292" t="s">
        <v>703</v>
      </c>
      <c r="B145" s="354"/>
      <c r="C145" s="350"/>
      <c r="D145" s="350"/>
      <c r="E145" s="350"/>
      <c r="F145" s="350"/>
      <c r="G145" s="351"/>
      <c r="H145" s="355">
        <f>SUM(H144:I144)</f>
        <v>1077674</v>
      </c>
      <c r="I145" s="356"/>
      <c r="J145" s="355">
        <f>SUM(J144:K144)</f>
        <v>798348</v>
      </c>
      <c r="K145" s="356"/>
      <c r="L145" s="357"/>
    </row>
    <row r="146" spans="1:12" ht="15.75">
      <c r="A146" s="292" t="s">
        <v>709</v>
      </c>
      <c r="B146" s="349" t="s">
        <v>1032</v>
      </c>
      <c r="C146" s="350"/>
      <c r="D146" s="350"/>
      <c r="E146" s="350"/>
      <c r="F146" s="350"/>
      <c r="G146" s="351"/>
      <c r="H146" s="358">
        <f>SUM(H145:J145)</f>
        <v>1876022</v>
      </c>
      <c r="I146" s="358"/>
      <c r="J146" s="358"/>
      <c r="K146" s="358"/>
      <c r="L146" s="359"/>
    </row>
  </sheetData>
  <sheetProtection/>
  <mergeCells count="144">
    <mergeCell ref="B139:G139"/>
    <mergeCell ref="B140:G140"/>
    <mergeCell ref="B141:G141"/>
    <mergeCell ref="B142:G142"/>
    <mergeCell ref="B143:G143"/>
    <mergeCell ref="L144:L146"/>
    <mergeCell ref="H145:I145"/>
    <mergeCell ref="J145:K145"/>
    <mergeCell ref="H146:K146"/>
    <mergeCell ref="B133:G133"/>
    <mergeCell ref="B134:G134"/>
    <mergeCell ref="B135:G135"/>
    <mergeCell ref="B136:G136"/>
    <mergeCell ref="B137:G137"/>
    <mergeCell ref="B138:G138"/>
    <mergeCell ref="B127:G127"/>
    <mergeCell ref="B128:G128"/>
    <mergeCell ref="B129:G129"/>
    <mergeCell ref="B130:G130"/>
    <mergeCell ref="B131:G131"/>
    <mergeCell ref="B132:G132"/>
    <mergeCell ref="B121:G121"/>
    <mergeCell ref="B122:G122"/>
    <mergeCell ref="B123:G123"/>
    <mergeCell ref="B124:G124"/>
    <mergeCell ref="B125:G125"/>
    <mergeCell ref="B126:G126"/>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03:G103"/>
    <mergeCell ref="B104:G104"/>
    <mergeCell ref="B105:G105"/>
    <mergeCell ref="B106:G106"/>
    <mergeCell ref="B107:G107"/>
    <mergeCell ref="B108:L108"/>
    <mergeCell ref="B97:G97"/>
    <mergeCell ref="B98:G98"/>
    <mergeCell ref="B99:G99"/>
    <mergeCell ref="B100:G100"/>
    <mergeCell ref="B101:G101"/>
    <mergeCell ref="B102:L102"/>
    <mergeCell ref="B91:G91"/>
    <mergeCell ref="B92:G92"/>
    <mergeCell ref="B93:G93"/>
    <mergeCell ref="B94:G94"/>
    <mergeCell ref="B95:G95"/>
    <mergeCell ref="B96:G96"/>
    <mergeCell ref="B85:G85"/>
    <mergeCell ref="B86:G86"/>
    <mergeCell ref="B87:G87"/>
    <mergeCell ref="B88:G88"/>
    <mergeCell ref="B89:L89"/>
    <mergeCell ref="B90:G90"/>
    <mergeCell ref="B79:G79"/>
    <mergeCell ref="B80:G80"/>
    <mergeCell ref="B81:G81"/>
    <mergeCell ref="B82:G82"/>
    <mergeCell ref="B83:G83"/>
    <mergeCell ref="B84:G84"/>
    <mergeCell ref="B73:G73"/>
    <mergeCell ref="B74:G74"/>
    <mergeCell ref="B75:G75"/>
    <mergeCell ref="B76:G76"/>
    <mergeCell ref="B77:G77"/>
    <mergeCell ref="B78:G78"/>
    <mergeCell ref="B67:G67"/>
    <mergeCell ref="B68:G68"/>
    <mergeCell ref="B69:G69"/>
    <mergeCell ref="B70:G70"/>
    <mergeCell ref="B71:L71"/>
    <mergeCell ref="B72:G72"/>
    <mergeCell ref="B61:G61"/>
    <mergeCell ref="B62:G62"/>
    <mergeCell ref="B63:G63"/>
    <mergeCell ref="B64:G64"/>
    <mergeCell ref="B65:G65"/>
    <mergeCell ref="B66:G66"/>
    <mergeCell ref="B55:G55"/>
    <mergeCell ref="B56:G56"/>
    <mergeCell ref="B57:G57"/>
    <mergeCell ref="B58:G58"/>
    <mergeCell ref="B59:G59"/>
    <mergeCell ref="B60:G60"/>
    <mergeCell ref="B49:G49"/>
    <mergeCell ref="B50:G50"/>
    <mergeCell ref="B51:G51"/>
    <mergeCell ref="B52:G52"/>
    <mergeCell ref="B53:G53"/>
    <mergeCell ref="B54:G54"/>
    <mergeCell ref="B43:G43"/>
    <mergeCell ref="B44:G44"/>
    <mergeCell ref="B45:G45"/>
    <mergeCell ref="B46:G46"/>
    <mergeCell ref="B47:G47"/>
    <mergeCell ref="B48:G48"/>
    <mergeCell ref="B37:G37"/>
    <mergeCell ref="B38:G38"/>
    <mergeCell ref="B39:G39"/>
    <mergeCell ref="B40:G40"/>
    <mergeCell ref="B41:G41"/>
    <mergeCell ref="B42:G42"/>
    <mergeCell ref="B31:G31"/>
    <mergeCell ref="B32:G32"/>
    <mergeCell ref="B33:G33"/>
    <mergeCell ref="B34:G34"/>
    <mergeCell ref="B35:G35"/>
    <mergeCell ref="B36:G36"/>
    <mergeCell ref="B25:G25"/>
    <mergeCell ref="B26:G26"/>
    <mergeCell ref="B27:G27"/>
    <mergeCell ref="B28:G28"/>
    <mergeCell ref="B29:G29"/>
    <mergeCell ref="B30:G30"/>
    <mergeCell ref="B19:G19"/>
    <mergeCell ref="B20:G20"/>
    <mergeCell ref="B21:G21"/>
    <mergeCell ref="B22:G22"/>
    <mergeCell ref="B23:G23"/>
    <mergeCell ref="B24:G24"/>
    <mergeCell ref="B13:L13"/>
    <mergeCell ref="B14:G14"/>
    <mergeCell ref="B15:G15"/>
    <mergeCell ref="B16:G16"/>
    <mergeCell ref="B17:G17"/>
    <mergeCell ref="B18:G18"/>
    <mergeCell ref="A3:L3"/>
    <mergeCell ref="A4:L4"/>
    <mergeCell ref="A5:L5"/>
    <mergeCell ref="A6:L6"/>
    <mergeCell ref="B9:G9"/>
    <mergeCell ref="B10:G10"/>
    <mergeCell ref="L10:L12"/>
    <mergeCell ref="H11:K11"/>
    <mergeCell ref="I12:K12"/>
  </mergeCells>
  <printOptions horizontalCentered="1"/>
  <pageMargins left="0.5905511811023623" right="0.5905511811023623" top="1.3779527559055118" bottom="0.984251968503937" header="0.5118110236220472" footer="0.5118110236220472"/>
  <pageSetup horizontalDpi="600" verticalDpi="600" orientation="portrait" paperSize="8" scale="80" r:id="rId1"/>
  <headerFooter alignWithMargins="0">
    <oddHeader>&amp;C&amp;"Arial,Félkövér"&amp;12
</oddHeader>
    <oddFooter>&amp;L&amp;D&amp;C&amp;P</oddFooter>
  </headerFooter>
  <rowBreaks count="1" manualBreakCount="1">
    <brk id="88" max="12" man="1"/>
  </rowBreaks>
</worksheet>
</file>

<file path=xl/worksheets/sheet13.xml><?xml version="1.0" encoding="utf-8"?>
<worksheet xmlns="http://schemas.openxmlformats.org/spreadsheetml/2006/main" xmlns:r="http://schemas.openxmlformats.org/officeDocument/2006/relationships">
  <dimension ref="A1:BZ16"/>
  <sheetViews>
    <sheetView showZeros="0" view="pageBreakPreview" zoomScale="75" zoomScaleSheetLayoutView="75" zoomScalePageLayoutView="0" workbookViewId="0" topLeftCell="J1">
      <selection activeCell="W2" sqref="W2:AR2"/>
    </sheetView>
  </sheetViews>
  <sheetFormatPr defaultColWidth="9.140625" defaultRowHeight="15"/>
  <cols>
    <col min="1" max="1" width="9.140625" style="360" customWidth="1"/>
    <col min="2" max="2" width="38.57421875" style="360" customWidth="1"/>
    <col min="3" max="22" width="8.7109375" style="361" customWidth="1"/>
    <col min="23" max="23" width="9.140625" style="360" customWidth="1"/>
    <col min="24" max="24" width="38.57421875" style="360" customWidth="1"/>
    <col min="25" max="42" width="8.7109375" style="361" customWidth="1"/>
    <col min="43" max="44" width="8.7109375" style="360" customWidth="1"/>
    <col min="45" max="16384" width="9.140625" style="360" customWidth="1"/>
  </cols>
  <sheetData>
    <row r="1" spans="20:44" ht="12.75">
      <c r="T1" s="362" t="s">
        <v>1033</v>
      </c>
      <c r="V1" s="362" t="s">
        <v>1154</v>
      </c>
      <c r="AB1" s="362"/>
      <c r="AD1" s="362"/>
      <c r="AL1" s="362"/>
      <c r="AQ1" s="362"/>
      <c r="AR1" s="362" t="s">
        <v>1154</v>
      </c>
    </row>
    <row r="2" spans="1:45" s="365" customFormat="1" ht="68.25" customHeight="1" thickBot="1">
      <c r="A2" s="363" t="s">
        <v>1034</v>
      </c>
      <c r="B2" s="363"/>
      <c r="C2" s="363"/>
      <c r="D2" s="363"/>
      <c r="E2" s="363"/>
      <c r="F2" s="363"/>
      <c r="G2" s="363"/>
      <c r="H2" s="363"/>
      <c r="I2" s="363"/>
      <c r="J2" s="363"/>
      <c r="K2" s="363"/>
      <c r="L2" s="363"/>
      <c r="M2" s="363"/>
      <c r="N2" s="363"/>
      <c r="O2" s="363"/>
      <c r="P2" s="363"/>
      <c r="Q2" s="363"/>
      <c r="R2" s="363"/>
      <c r="S2" s="363"/>
      <c r="T2" s="363"/>
      <c r="U2" s="363"/>
      <c r="V2" s="363"/>
      <c r="W2" s="363" t="s">
        <v>1034</v>
      </c>
      <c r="X2" s="363"/>
      <c r="Y2" s="363"/>
      <c r="Z2" s="363"/>
      <c r="AA2" s="363"/>
      <c r="AB2" s="363"/>
      <c r="AC2" s="363"/>
      <c r="AD2" s="363"/>
      <c r="AE2" s="363"/>
      <c r="AF2" s="363"/>
      <c r="AG2" s="363"/>
      <c r="AH2" s="363"/>
      <c r="AI2" s="363"/>
      <c r="AJ2" s="363"/>
      <c r="AK2" s="363"/>
      <c r="AL2" s="363"/>
      <c r="AM2" s="363"/>
      <c r="AN2" s="363"/>
      <c r="AO2" s="363"/>
      <c r="AP2" s="363"/>
      <c r="AQ2" s="363"/>
      <c r="AR2" s="363"/>
      <c r="AS2" s="364"/>
    </row>
    <row r="3" spans="1:44" s="2" customFormat="1" ht="15" thickBot="1">
      <c r="A3" s="366"/>
      <c r="B3" s="367" t="s">
        <v>1</v>
      </c>
      <c r="C3" s="367" t="s">
        <v>2</v>
      </c>
      <c r="D3" s="367" t="s">
        <v>3</v>
      </c>
      <c r="E3" s="367" t="s">
        <v>4</v>
      </c>
      <c r="F3" s="367" t="s">
        <v>5</v>
      </c>
      <c r="G3" s="367" t="s">
        <v>6</v>
      </c>
      <c r="H3" s="367" t="s">
        <v>7</v>
      </c>
      <c r="I3" s="367" t="s">
        <v>8</v>
      </c>
      <c r="J3" s="367" t="s">
        <v>249</v>
      </c>
      <c r="K3" s="367" t="s">
        <v>250</v>
      </c>
      <c r="L3" s="367" t="s">
        <v>251</v>
      </c>
      <c r="M3" s="367" t="s">
        <v>252</v>
      </c>
      <c r="N3" s="367" t="s">
        <v>253</v>
      </c>
      <c r="O3" s="367" t="s">
        <v>254</v>
      </c>
      <c r="P3" s="367" t="s">
        <v>255</v>
      </c>
      <c r="Q3" s="367" t="s">
        <v>256</v>
      </c>
      <c r="R3" s="367" t="s">
        <v>257</v>
      </c>
      <c r="S3" s="367" t="s">
        <v>258</v>
      </c>
      <c r="T3" s="368" t="s">
        <v>259</v>
      </c>
      <c r="U3" s="367" t="s">
        <v>260</v>
      </c>
      <c r="V3" s="368" t="s">
        <v>261</v>
      </c>
      <c r="W3" s="366"/>
      <c r="X3" s="367" t="s">
        <v>262</v>
      </c>
      <c r="Y3" s="367" t="s">
        <v>263</v>
      </c>
      <c r="Z3" s="367" t="s">
        <v>264</v>
      </c>
      <c r="AA3" s="367" t="s">
        <v>265</v>
      </c>
      <c r="AB3" s="367" t="s">
        <v>266</v>
      </c>
      <c r="AC3" s="367" t="s">
        <v>267</v>
      </c>
      <c r="AD3" s="367" t="s">
        <v>268</v>
      </c>
      <c r="AE3" s="367" t="s">
        <v>269</v>
      </c>
      <c r="AF3" s="367" t="s">
        <v>270</v>
      </c>
      <c r="AG3" s="367" t="s">
        <v>271</v>
      </c>
      <c r="AH3" s="367" t="s">
        <v>272</v>
      </c>
      <c r="AI3" s="367" t="s">
        <v>273</v>
      </c>
      <c r="AJ3" s="367" t="s">
        <v>274</v>
      </c>
      <c r="AK3" s="367" t="s">
        <v>275</v>
      </c>
      <c r="AL3" s="367" t="s">
        <v>276</v>
      </c>
      <c r="AM3" s="367" t="s">
        <v>277</v>
      </c>
      <c r="AN3" s="367" t="s">
        <v>278</v>
      </c>
      <c r="AO3" s="367" t="s">
        <v>279</v>
      </c>
      <c r="AP3" s="367" t="s">
        <v>280</v>
      </c>
      <c r="AQ3" s="369" t="s">
        <v>281</v>
      </c>
      <c r="AR3" s="370" t="s">
        <v>282</v>
      </c>
    </row>
    <row r="4" spans="1:44" s="380" customFormat="1" ht="37.5" customHeight="1" thickBot="1">
      <c r="A4" s="371" t="s">
        <v>9</v>
      </c>
      <c r="B4" s="372" t="s">
        <v>1035</v>
      </c>
      <c r="C4" s="373" t="s">
        <v>1036</v>
      </c>
      <c r="D4" s="374"/>
      <c r="E4" s="373" t="s">
        <v>1037</v>
      </c>
      <c r="F4" s="374"/>
      <c r="G4" s="373" t="s">
        <v>1038</v>
      </c>
      <c r="H4" s="374"/>
      <c r="I4" s="373" t="s">
        <v>1039</v>
      </c>
      <c r="J4" s="374"/>
      <c r="K4" s="373" t="s">
        <v>1040</v>
      </c>
      <c r="L4" s="374"/>
      <c r="M4" s="373" t="s">
        <v>1041</v>
      </c>
      <c r="N4" s="374"/>
      <c r="O4" s="373" t="s">
        <v>1042</v>
      </c>
      <c r="P4" s="374"/>
      <c r="Q4" s="373" t="s">
        <v>1043</v>
      </c>
      <c r="R4" s="374"/>
      <c r="S4" s="373" t="s">
        <v>1044</v>
      </c>
      <c r="T4" s="374"/>
      <c r="U4" s="375" t="s">
        <v>1045</v>
      </c>
      <c r="V4" s="376"/>
      <c r="W4" s="371" t="s">
        <v>47</v>
      </c>
      <c r="X4" s="372" t="s">
        <v>1035</v>
      </c>
      <c r="Y4" s="373" t="s">
        <v>1046</v>
      </c>
      <c r="Z4" s="374"/>
      <c r="AA4" s="373" t="s">
        <v>1047</v>
      </c>
      <c r="AB4" s="374"/>
      <c r="AC4" s="373" t="s">
        <v>1048</v>
      </c>
      <c r="AD4" s="374"/>
      <c r="AE4" s="373" t="s">
        <v>1049</v>
      </c>
      <c r="AF4" s="374"/>
      <c r="AG4" s="373" t="s">
        <v>1050</v>
      </c>
      <c r="AH4" s="374"/>
      <c r="AI4" s="373" t="s">
        <v>1051</v>
      </c>
      <c r="AJ4" s="374"/>
      <c r="AK4" s="373" t="s">
        <v>1052</v>
      </c>
      <c r="AL4" s="374"/>
      <c r="AM4" s="377">
        <v>104031</v>
      </c>
      <c r="AN4" s="374"/>
      <c r="AO4" s="377">
        <v>104035</v>
      </c>
      <c r="AP4" s="374"/>
      <c r="AQ4" s="378" t="s">
        <v>1031</v>
      </c>
      <c r="AR4" s="379"/>
    </row>
    <row r="5" spans="1:44" s="380" customFormat="1" ht="120" customHeight="1" thickBot="1">
      <c r="A5" s="371" t="s">
        <v>11</v>
      </c>
      <c r="B5" s="372"/>
      <c r="C5" s="377" t="s">
        <v>1053</v>
      </c>
      <c r="D5" s="374"/>
      <c r="E5" s="377" t="s">
        <v>1054</v>
      </c>
      <c r="F5" s="374"/>
      <c r="G5" s="377" t="s">
        <v>1055</v>
      </c>
      <c r="H5" s="374"/>
      <c r="I5" s="377" t="s">
        <v>1056</v>
      </c>
      <c r="J5" s="374"/>
      <c r="K5" s="377" t="s">
        <v>1057</v>
      </c>
      <c r="L5" s="374"/>
      <c r="M5" s="377" t="s">
        <v>1058</v>
      </c>
      <c r="N5" s="374"/>
      <c r="O5" s="377" t="s">
        <v>1059</v>
      </c>
      <c r="P5" s="374"/>
      <c r="Q5" s="377" t="s">
        <v>1060</v>
      </c>
      <c r="R5" s="374"/>
      <c r="S5" s="377" t="s">
        <v>1061</v>
      </c>
      <c r="T5" s="374"/>
      <c r="U5" s="381" t="s">
        <v>1062</v>
      </c>
      <c r="V5" s="376"/>
      <c r="W5" s="371" t="s">
        <v>50</v>
      </c>
      <c r="X5" s="372"/>
      <c r="Y5" s="377" t="s">
        <v>1063</v>
      </c>
      <c r="Z5" s="374"/>
      <c r="AA5" s="377" t="s">
        <v>1064</v>
      </c>
      <c r="AB5" s="374"/>
      <c r="AC5" s="377" t="s">
        <v>1065</v>
      </c>
      <c r="AD5" s="374"/>
      <c r="AE5" s="377" t="s">
        <v>1066</v>
      </c>
      <c r="AF5" s="374"/>
      <c r="AG5" s="377" t="s">
        <v>1067</v>
      </c>
      <c r="AH5" s="374"/>
      <c r="AI5" s="377" t="s">
        <v>1068</v>
      </c>
      <c r="AJ5" s="374"/>
      <c r="AK5" s="377" t="s">
        <v>1069</v>
      </c>
      <c r="AL5" s="374"/>
      <c r="AM5" s="377" t="s">
        <v>1070</v>
      </c>
      <c r="AN5" s="374"/>
      <c r="AO5" s="377" t="s">
        <v>1071</v>
      </c>
      <c r="AP5" s="374"/>
      <c r="AQ5" s="382"/>
      <c r="AR5" s="383"/>
    </row>
    <row r="6" spans="1:44" s="380" customFormat="1" ht="78" customHeight="1" thickBot="1">
      <c r="A6" s="371" t="s">
        <v>17</v>
      </c>
      <c r="B6" s="384"/>
      <c r="C6" s="385" t="s">
        <v>1072</v>
      </c>
      <c r="D6" s="385" t="s">
        <v>1073</v>
      </c>
      <c r="E6" s="385" t="s">
        <v>1074</v>
      </c>
      <c r="F6" s="385" t="s">
        <v>1073</v>
      </c>
      <c r="G6" s="385" t="s">
        <v>1074</v>
      </c>
      <c r="H6" s="385" t="s">
        <v>1073</v>
      </c>
      <c r="I6" s="385" t="s">
        <v>1074</v>
      </c>
      <c r="J6" s="385" t="s">
        <v>1073</v>
      </c>
      <c r="K6" s="385" t="s">
        <v>1074</v>
      </c>
      <c r="L6" s="385" t="s">
        <v>1073</v>
      </c>
      <c r="M6" s="385" t="s">
        <v>1074</v>
      </c>
      <c r="N6" s="385" t="s">
        <v>1073</v>
      </c>
      <c r="O6" s="385" t="s">
        <v>1074</v>
      </c>
      <c r="P6" s="385" t="s">
        <v>1073</v>
      </c>
      <c r="Q6" s="385" t="s">
        <v>1074</v>
      </c>
      <c r="R6" s="385" t="s">
        <v>1073</v>
      </c>
      <c r="S6" s="385" t="s">
        <v>1074</v>
      </c>
      <c r="T6" s="385" t="s">
        <v>1073</v>
      </c>
      <c r="U6" s="386" t="s">
        <v>1074</v>
      </c>
      <c r="V6" s="387" t="s">
        <v>1073</v>
      </c>
      <c r="W6" s="371" t="s">
        <v>53</v>
      </c>
      <c r="X6" s="384"/>
      <c r="Y6" s="385" t="s">
        <v>1074</v>
      </c>
      <c r="Z6" s="385" t="s">
        <v>1073</v>
      </c>
      <c r="AA6" s="385" t="s">
        <v>1074</v>
      </c>
      <c r="AB6" s="385" t="s">
        <v>1073</v>
      </c>
      <c r="AC6" s="385" t="s">
        <v>1074</v>
      </c>
      <c r="AD6" s="385" t="s">
        <v>1073</v>
      </c>
      <c r="AE6" s="385" t="s">
        <v>1074</v>
      </c>
      <c r="AF6" s="385" t="s">
        <v>1073</v>
      </c>
      <c r="AG6" s="385" t="s">
        <v>1074</v>
      </c>
      <c r="AH6" s="385" t="s">
        <v>1073</v>
      </c>
      <c r="AI6" s="385" t="s">
        <v>1074</v>
      </c>
      <c r="AJ6" s="385" t="s">
        <v>1073</v>
      </c>
      <c r="AK6" s="385" t="s">
        <v>1074</v>
      </c>
      <c r="AL6" s="385" t="s">
        <v>1073</v>
      </c>
      <c r="AM6" s="385" t="s">
        <v>1074</v>
      </c>
      <c r="AN6" s="385" t="s">
        <v>1073</v>
      </c>
      <c r="AO6" s="385" t="s">
        <v>1074</v>
      </c>
      <c r="AP6" s="385" t="s">
        <v>1073</v>
      </c>
      <c r="AQ6" s="388" t="s">
        <v>1075</v>
      </c>
      <c r="AR6" s="389" t="s">
        <v>1076</v>
      </c>
    </row>
    <row r="7" spans="1:44" s="380" customFormat="1" ht="39.75" customHeight="1">
      <c r="A7" s="371" t="s">
        <v>20</v>
      </c>
      <c r="B7" s="390" t="s">
        <v>1077</v>
      </c>
      <c r="C7" s="391">
        <v>1</v>
      </c>
      <c r="D7" s="391"/>
      <c r="E7" s="391"/>
      <c r="F7" s="391">
        <v>140</v>
      </c>
      <c r="G7" s="392"/>
      <c r="H7" s="392"/>
      <c r="I7" s="391">
        <v>8</v>
      </c>
      <c r="J7" s="391"/>
      <c r="K7" s="391">
        <v>1</v>
      </c>
      <c r="L7" s="391"/>
      <c r="M7" s="391"/>
      <c r="N7" s="391"/>
      <c r="O7" s="392"/>
      <c r="P7" s="392"/>
      <c r="Q7" s="391"/>
      <c r="R7" s="391"/>
      <c r="S7" s="391"/>
      <c r="T7" s="391"/>
      <c r="U7" s="393"/>
      <c r="V7" s="394"/>
      <c r="W7" s="371" t="s">
        <v>55</v>
      </c>
      <c r="X7" s="390" t="s">
        <v>1077</v>
      </c>
      <c r="Y7" s="392"/>
      <c r="Z7" s="392"/>
      <c r="AA7" s="392"/>
      <c r="AB7" s="395"/>
      <c r="AC7" s="392"/>
      <c r="AD7" s="395"/>
      <c r="AE7" s="391"/>
      <c r="AF7" s="391"/>
      <c r="AG7" s="391"/>
      <c r="AH7" s="391"/>
      <c r="AI7" s="391"/>
      <c r="AJ7" s="391"/>
      <c r="AK7" s="391"/>
      <c r="AL7" s="391"/>
      <c r="AM7" s="391"/>
      <c r="AN7" s="391"/>
      <c r="AO7" s="392"/>
      <c r="AP7" s="395"/>
      <c r="AQ7" s="396">
        <f aca="true" t="shared" si="0" ref="AQ7:AR14">SUM(C7,E7,G7,I7,K7,M7,O7,Q7,U7,Y7,AA7,AC7,AE7,AG7,AI7,AK7,AM7,AO7)</f>
        <v>10</v>
      </c>
      <c r="AR7" s="396">
        <f t="shared" si="0"/>
        <v>140</v>
      </c>
    </row>
    <row r="8" spans="1:78" s="402" customFormat="1" ht="26.25" customHeight="1">
      <c r="A8" s="371" t="s">
        <v>23</v>
      </c>
      <c r="B8" s="397" t="s">
        <v>1078</v>
      </c>
      <c r="C8" s="398">
        <v>49</v>
      </c>
      <c r="D8" s="398"/>
      <c r="E8" s="398"/>
      <c r="F8" s="398"/>
      <c r="G8" s="398"/>
      <c r="H8" s="398"/>
      <c r="I8" s="398"/>
      <c r="J8" s="398"/>
      <c r="K8" s="398"/>
      <c r="L8" s="398"/>
      <c r="M8" s="398"/>
      <c r="N8" s="398"/>
      <c r="O8" s="398"/>
      <c r="P8" s="398"/>
      <c r="Q8" s="398"/>
      <c r="R8" s="398"/>
      <c r="S8" s="398"/>
      <c r="T8" s="398"/>
      <c r="U8" s="399"/>
      <c r="V8" s="400"/>
      <c r="W8" s="371" t="s">
        <v>58</v>
      </c>
      <c r="X8" s="397" t="s">
        <v>1078</v>
      </c>
      <c r="Y8" s="398"/>
      <c r="Z8" s="398"/>
      <c r="AA8" s="398"/>
      <c r="AB8" s="398"/>
      <c r="AC8" s="398"/>
      <c r="AD8" s="398"/>
      <c r="AE8" s="398"/>
      <c r="AF8" s="398"/>
      <c r="AG8" s="398"/>
      <c r="AH8" s="398"/>
      <c r="AI8" s="398"/>
      <c r="AJ8" s="398"/>
      <c r="AK8" s="398"/>
      <c r="AL8" s="398"/>
      <c r="AM8" s="398"/>
      <c r="AN8" s="398"/>
      <c r="AO8" s="398"/>
      <c r="AP8" s="398"/>
      <c r="AQ8" s="401">
        <f t="shared" si="0"/>
        <v>49</v>
      </c>
      <c r="AR8" s="401">
        <f t="shared" si="0"/>
        <v>0</v>
      </c>
      <c r="AT8" s="403"/>
      <c r="AU8" s="403"/>
      <c r="AV8" s="403"/>
      <c r="AW8" s="403"/>
      <c r="AX8" s="403"/>
      <c r="AY8" s="403"/>
      <c r="AZ8" s="403"/>
      <c r="BA8" s="403"/>
      <c r="BB8" s="403"/>
      <c r="BC8" s="403"/>
      <c r="BD8" s="403"/>
      <c r="BE8" s="403"/>
      <c r="BF8" s="403"/>
      <c r="BG8" s="403"/>
      <c r="BH8" s="403"/>
      <c r="BI8" s="403"/>
      <c r="BJ8" s="403"/>
      <c r="BK8" s="403"/>
      <c r="BL8" s="403"/>
      <c r="BM8" s="403"/>
      <c r="BN8" s="404"/>
      <c r="BO8" s="404"/>
      <c r="BP8" s="404"/>
      <c r="BQ8" s="404"/>
      <c r="BR8" s="404"/>
      <c r="BS8" s="404"/>
      <c r="BT8" s="404"/>
      <c r="BU8" s="404"/>
      <c r="BV8" s="404"/>
      <c r="BW8" s="404"/>
      <c r="BX8" s="404"/>
      <c r="BY8" s="404"/>
      <c r="BZ8" s="404"/>
    </row>
    <row r="9" spans="1:78" s="402" customFormat="1" ht="28.5">
      <c r="A9" s="371" t="s">
        <v>26</v>
      </c>
      <c r="B9" s="397" t="s">
        <v>1024</v>
      </c>
      <c r="C9" s="398"/>
      <c r="D9" s="398"/>
      <c r="E9" s="398"/>
      <c r="F9" s="398"/>
      <c r="G9" s="398">
        <v>2</v>
      </c>
      <c r="H9" s="398"/>
      <c r="I9" s="398"/>
      <c r="J9" s="398"/>
      <c r="K9" s="398"/>
      <c r="L9" s="398"/>
      <c r="M9" s="398"/>
      <c r="N9" s="398"/>
      <c r="O9" s="398"/>
      <c r="P9" s="398"/>
      <c r="Q9" s="398"/>
      <c r="R9" s="398"/>
      <c r="S9" s="398"/>
      <c r="T9" s="398"/>
      <c r="U9" s="399"/>
      <c r="V9" s="400"/>
      <c r="W9" s="371" t="s">
        <v>61</v>
      </c>
      <c r="X9" s="397" t="s">
        <v>1024</v>
      </c>
      <c r="Y9" s="398"/>
      <c r="Z9" s="398"/>
      <c r="AA9" s="398"/>
      <c r="AB9" s="398"/>
      <c r="AC9" s="398">
        <v>23</v>
      </c>
      <c r="AD9" s="398"/>
      <c r="AE9" s="398">
        <v>1</v>
      </c>
      <c r="AF9" s="398"/>
      <c r="AG9" s="398">
        <v>30</v>
      </c>
      <c r="AH9" s="398"/>
      <c r="AI9" s="398">
        <v>5</v>
      </c>
      <c r="AJ9" s="398"/>
      <c r="AK9" s="398"/>
      <c r="AL9" s="398"/>
      <c r="AM9" s="398"/>
      <c r="AN9" s="398"/>
      <c r="AO9" s="398"/>
      <c r="AP9" s="398"/>
      <c r="AQ9" s="401">
        <f t="shared" si="0"/>
        <v>61</v>
      </c>
      <c r="AR9" s="401">
        <f t="shared" si="0"/>
        <v>0</v>
      </c>
      <c r="AT9" s="403"/>
      <c r="AU9" s="403"/>
      <c r="AV9" s="403"/>
      <c r="AW9" s="403"/>
      <c r="AX9" s="403"/>
      <c r="AY9" s="403"/>
      <c r="AZ9" s="403"/>
      <c r="BA9" s="403"/>
      <c r="BB9" s="403"/>
      <c r="BC9" s="403"/>
      <c r="BD9" s="403"/>
      <c r="BE9" s="403"/>
      <c r="BF9" s="403"/>
      <c r="BG9" s="403"/>
      <c r="BH9" s="403"/>
      <c r="BI9" s="403"/>
      <c r="BJ9" s="403"/>
      <c r="BK9" s="403"/>
      <c r="BL9" s="403"/>
      <c r="BM9" s="403"/>
      <c r="BN9" s="404"/>
      <c r="BO9" s="404"/>
      <c r="BP9" s="404"/>
      <c r="BQ9" s="404"/>
      <c r="BR9" s="404"/>
      <c r="BS9" s="404"/>
      <c r="BT9" s="404"/>
      <c r="BU9" s="404"/>
      <c r="BV9" s="404"/>
      <c r="BW9" s="404"/>
      <c r="BX9" s="404"/>
      <c r="BY9" s="404"/>
      <c r="BZ9" s="404"/>
    </row>
    <row r="10" spans="1:78" s="402" customFormat="1" ht="26.25" customHeight="1">
      <c r="A10" s="371" t="s">
        <v>29</v>
      </c>
      <c r="B10" s="397" t="s">
        <v>1026</v>
      </c>
      <c r="C10" s="398"/>
      <c r="D10" s="398"/>
      <c r="E10" s="398"/>
      <c r="F10" s="398"/>
      <c r="G10" s="398"/>
      <c r="H10" s="398"/>
      <c r="I10" s="398"/>
      <c r="J10" s="398"/>
      <c r="K10" s="398"/>
      <c r="L10" s="398"/>
      <c r="M10" s="398"/>
      <c r="N10" s="398"/>
      <c r="O10" s="398"/>
      <c r="P10" s="398"/>
      <c r="Q10" s="398"/>
      <c r="R10" s="398"/>
      <c r="S10" s="398"/>
      <c r="T10" s="398"/>
      <c r="U10" s="399"/>
      <c r="V10" s="400"/>
      <c r="W10" s="371" t="s">
        <v>64</v>
      </c>
      <c r="X10" s="397" t="s">
        <v>1026</v>
      </c>
      <c r="Y10" s="398">
        <v>18</v>
      </c>
      <c r="Z10" s="398"/>
      <c r="AA10" s="398">
        <v>4</v>
      </c>
      <c r="AB10" s="398"/>
      <c r="AC10" s="398"/>
      <c r="AD10" s="398"/>
      <c r="AE10" s="398"/>
      <c r="AF10" s="398"/>
      <c r="AG10" s="398"/>
      <c r="AH10" s="398"/>
      <c r="AI10" s="398"/>
      <c r="AJ10" s="398"/>
      <c r="AK10" s="398">
        <v>2</v>
      </c>
      <c r="AL10" s="398"/>
      <c r="AM10" s="398"/>
      <c r="AN10" s="398"/>
      <c r="AO10" s="398"/>
      <c r="AP10" s="398"/>
      <c r="AQ10" s="401">
        <f t="shared" si="0"/>
        <v>24</v>
      </c>
      <c r="AR10" s="401">
        <f t="shared" si="0"/>
        <v>0</v>
      </c>
      <c r="AT10" s="403"/>
      <c r="AU10" s="403"/>
      <c r="AV10" s="403"/>
      <c r="AW10" s="403"/>
      <c r="AX10" s="403"/>
      <c r="AY10" s="403"/>
      <c r="AZ10" s="403"/>
      <c r="BA10" s="403"/>
      <c r="BB10" s="403"/>
      <c r="BC10" s="403"/>
      <c r="BD10" s="403"/>
      <c r="BE10" s="403"/>
      <c r="BF10" s="403"/>
      <c r="BG10" s="403"/>
      <c r="BH10" s="403"/>
      <c r="BI10" s="403"/>
      <c r="BJ10" s="403"/>
      <c r="BK10" s="403"/>
      <c r="BL10" s="403"/>
      <c r="BM10" s="403"/>
      <c r="BN10" s="404"/>
      <c r="BO10" s="404"/>
      <c r="BP10" s="404"/>
      <c r="BQ10" s="404"/>
      <c r="BR10" s="404"/>
      <c r="BS10" s="404"/>
      <c r="BT10" s="404"/>
      <c r="BU10" s="404"/>
      <c r="BV10" s="404"/>
      <c r="BW10" s="404"/>
      <c r="BX10" s="404"/>
      <c r="BY10" s="404"/>
      <c r="BZ10" s="404"/>
    </row>
    <row r="11" spans="1:78" s="402" customFormat="1" ht="26.25" customHeight="1">
      <c r="A11" s="371" t="s">
        <v>32</v>
      </c>
      <c r="B11" s="397" t="s">
        <v>1027</v>
      </c>
      <c r="C11" s="398"/>
      <c r="D11" s="398"/>
      <c r="E11" s="398"/>
      <c r="F11" s="398"/>
      <c r="G11" s="398"/>
      <c r="H11" s="398"/>
      <c r="I11" s="398"/>
      <c r="J11" s="398"/>
      <c r="K11" s="398"/>
      <c r="L11" s="398"/>
      <c r="M11" s="398"/>
      <c r="N11" s="398"/>
      <c r="O11" s="398"/>
      <c r="P11" s="398"/>
      <c r="Q11" s="398"/>
      <c r="R11" s="398"/>
      <c r="S11" s="398"/>
      <c r="T11" s="398"/>
      <c r="U11" s="399"/>
      <c r="V11" s="400"/>
      <c r="W11" s="371" t="s">
        <v>67</v>
      </c>
      <c r="X11" s="397" t="s">
        <v>1027</v>
      </c>
      <c r="Y11" s="398">
        <v>21</v>
      </c>
      <c r="Z11" s="398"/>
      <c r="AA11" s="398">
        <v>1</v>
      </c>
      <c r="AB11" s="398"/>
      <c r="AC11" s="398"/>
      <c r="AD11" s="398"/>
      <c r="AE11" s="398"/>
      <c r="AF11" s="398"/>
      <c r="AG11" s="398"/>
      <c r="AH11" s="398"/>
      <c r="AI11" s="398"/>
      <c r="AJ11" s="398"/>
      <c r="AK11" s="398">
        <v>2</v>
      </c>
      <c r="AL11" s="398"/>
      <c r="AM11" s="398"/>
      <c r="AN11" s="398"/>
      <c r="AO11" s="398"/>
      <c r="AP11" s="398"/>
      <c r="AQ11" s="401">
        <f t="shared" si="0"/>
        <v>24</v>
      </c>
      <c r="AR11" s="401">
        <f t="shared" si="0"/>
        <v>0</v>
      </c>
      <c r="AT11" s="403"/>
      <c r="AU11" s="403"/>
      <c r="AV11" s="403"/>
      <c r="AW11" s="403"/>
      <c r="AX11" s="403"/>
      <c r="AY11" s="403"/>
      <c r="AZ11" s="403"/>
      <c r="BA11" s="403"/>
      <c r="BB11" s="403"/>
      <c r="BC11" s="403"/>
      <c r="BD11" s="403"/>
      <c r="BE11" s="403"/>
      <c r="BF11" s="403"/>
      <c r="BG11" s="403"/>
      <c r="BH11" s="403"/>
      <c r="BI11" s="403"/>
      <c r="BJ11" s="403"/>
      <c r="BK11" s="403"/>
      <c r="BL11" s="403"/>
      <c r="BM11" s="403"/>
      <c r="BN11" s="404"/>
      <c r="BO11" s="404"/>
      <c r="BP11" s="404"/>
      <c r="BQ11" s="404"/>
      <c r="BR11" s="404"/>
      <c r="BS11" s="404"/>
      <c r="BT11" s="404"/>
      <c r="BU11" s="404"/>
      <c r="BV11" s="404"/>
      <c r="BW11" s="404"/>
      <c r="BX11" s="404"/>
      <c r="BY11" s="404"/>
      <c r="BZ11" s="404"/>
    </row>
    <row r="12" spans="1:78" s="402" customFormat="1" ht="26.25" customHeight="1">
      <c r="A12" s="371" t="s">
        <v>35</v>
      </c>
      <c r="B12" s="397" t="s">
        <v>1022</v>
      </c>
      <c r="C12" s="398"/>
      <c r="D12" s="398"/>
      <c r="E12" s="398"/>
      <c r="F12" s="398"/>
      <c r="G12" s="398"/>
      <c r="H12" s="398"/>
      <c r="I12" s="398"/>
      <c r="J12" s="398"/>
      <c r="K12" s="398"/>
      <c r="L12" s="398"/>
      <c r="M12" s="398"/>
      <c r="N12" s="398"/>
      <c r="O12" s="398"/>
      <c r="P12" s="398"/>
      <c r="Q12" s="398"/>
      <c r="R12" s="398"/>
      <c r="S12" s="398"/>
      <c r="T12" s="398"/>
      <c r="U12" s="399"/>
      <c r="V12" s="400"/>
      <c r="W12" s="371" t="s">
        <v>70</v>
      </c>
      <c r="X12" s="397" t="s">
        <v>1022</v>
      </c>
      <c r="Y12" s="398">
        <v>21.75</v>
      </c>
      <c r="Z12" s="398"/>
      <c r="AA12" s="398">
        <v>7</v>
      </c>
      <c r="AB12" s="398"/>
      <c r="AC12" s="398"/>
      <c r="AD12" s="398"/>
      <c r="AE12" s="398"/>
      <c r="AF12" s="398"/>
      <c r="AG12" s="398">
        <v>10</v>
      </c>
      <c r="AH12" s="398"/>
      <c r="AI12" s="398"/>
      <c r="AJ12" s="398"/>
      <c r="AK12" s="398">
        <v>1</v>
      </c>
      <c r="AL12" s="398"/>
      <c r="AM12" s="398"/>
      <c r="AN12" s="398"/>
      <c r="AO12" s="398"/>
      <c r="AP12" s="398"/>
      <c r="AQ12" s="401">
        <f t="shared" si="0"/>
        <v>39.75</v>
      </c>
      <c r="AR12" s="401">
        <f t="shared" si="0"/>
        <v>0</v>
      </c>
      <c r="AT12" s="403"/>
      <c r="AU12" s="403"/>
      <c r="AV12" s="403"/>
      <c r="AW12" s="403"/>
      <c r="AX12" s="403"/>
      <c r="AY12" s="403"/>
      <c r="AZ12" s="403"/>
      <c r="BA12" s="403"/>
      <c r="BB12" s="403"/>
      <c r="BC12" s="403"/>
      <c r="BD12" s="403"/>
      <c r="BE12" s="403"/>
      <c r="BF12" s="403"/>
      <c r="BG12" s="403"/>
      <c r="BH12" s="403"/>
      <c r="BI12" s="403"/>
      <c r="BJ12" s="403"/>
      <c r="BK12" s="403"/>
      <c r="BL12" s="403"/>
      <c r="BM12" s="403"/>
      <c r="BN12" s="404"/>
      <c r="BO12" s="404"/>
      <c r="BP12" s="404"/>
      <c r="BQ12" s="404"/>
      <c r="BR12" s="404"/>
      <c r="BS12" s="404"/>
      <c r="BT12" s="404"/>
      <c r="BU12" s="404"/>
      <c r="BV12" s="404"/>
      <c r="BW12" s="404"/>
      <c r="BX12" s="404"/>
      <c r="BY12" s="404"/>
      <c r="BZ12" s="404"/>
    </row>
    <row r="13" spans="1:78" s="402" customFormat="1" ht="26.25" customHeight="1">
      <c r="A13" s="371" t="s">
        <v>38</v>
      </c>
      <c r="B13" s="397" t="s">
        <v>1028</v>
      </c>
      <c r="C13" s="398"/>
      <c r="D13" s="398"/>
      <c r="E13" s="398"/>
      <c r="F13" s="398"/>
      <c r="G13" s="398"/>
      <c r="H13" s="398"/>
      <c r="I13" s="398"/>
      <c r="J13" s="398"/>
      <c r="K13" s="398"/>
      <c r="L13" s="398"/>
      <c r="M13" s="398"/>
      <c r="N13" s="398"/>
      <c r="O13" s="398"/>
      <c r="P13" s="398"/>
      <c r="Q13" s="398"/>
      <c r="R13" s="398"/>
      <c r="S13" s="398"/>
      <c r="T13" s="398"/>
      <c r="U13" s="399"/>
      <c r="V13" s="400"/>
      <c r="W13" s="371" t="s">
        <v>73</v>
      </c>
      <c r="X13" s="397" t="s">
        <v>1028</v>
      </c>
      <c r="Y13" s="398"/>
      <c r="Z13" s="398"/>
      <c r="AA13" s="398"/>
      <c r="AB13" s="398"/>
      <c r="AC13" s="398"/>
      <c r="AD13" s="398"/>
      <c r="AE13" s="398"/>
      <c r="AF13" s="398"/>
      <c r="AG13" s="398"/>
      <c r="AH13" s="398"/>
      <c r="AI13" s="398"/>
      <c r="AJ13" s="398"/>
      <c r="AK13" s="398"/>
      <c r="AL13" s="398"/>
      <c r="AM13" s="398">
        <v>20.25</v>
      </c>
      <c r="AN13" s="398"/>
      <c r="AO13" s="398">
        <v>4</v>
      </c>
      <c r="AP13" s="398"/>
      <c r="AQ13" s="401">
        <f t="shared" si="0"/>
        <v>24.25</v>
      </c>
      <c r="AR13" s="401">
        <f t="shared" si="0"/>
        <v>0</v>
      </c>
      <c r="AT13" s="403"/>
      <c r="AU13" s="403"/>
      <c r="AV13" s="403"/>
      <c r="AW13" s="403"/>
      <c r="AX13" s="403"/>
      <c r="AY13" s="403"/>
      <c r="AZ13" s="403"/>
      <c r="BA13" s="403"/>
      <c r="BB13" s="403"/>
      <c r="BC13" s="403"/>
      <c r="BD13" s="403"/>
      <c r="BE13" s="403"/>
      <c r="BF13" s="403"/>
      <c r="BG13" s="403"/>
      <c r="BH13" s="403"/>
      <c r="BI13" s="403"/>
      <c r="BJ13" s="403"/>
      <c r="BK13" s="403"/>
      <c r="BL13" s="403"/>
      <c r="BM13" s="403"/>
      <c r="BN13" s="404"/>
      <c r="BO13" s="404"/>
      <c r="BP13" s="404"/>
      <c r="BQ13" s="404"/>
      <c r="BR13" s="404"/>
      <c r="BS13" s="404"/>
      <c r="BT13" s="404"/>
      <c r="BU13" s="404"/>
      <c r="BV13" s="404"/>
      <c r="BW13" s="404"/>
      <c r="BX13" s="404"/>
      <c r="BY13" s="404"/>
      <c r="BZ13" s="404"/>
    </row>
    <row r="14" spans="1:78" s="402" customFormat="1" ht="26.25" customHeight="1">
      <c r="A14" s="371" t="s">
        <v>41</v>
      </c>
      <c r="B14" s="397" t="s">
        <v>1029</v>
      </c>
      <c r="C14" s="398"/>
      <c r="D14" s="398"/>
      <c r="E14" s="398"/>
      <c r="F14" s="398"/>
      <c r="G14" s="398"/>
      <c r="H14" s="398"/>
      <c r="I14" s="398"/>
      <c r="J14" s="398"/>
      <c r="K14" s="398"/>
      <c r="L14" s="398"/>
      <c r="M14" s="398">
        <v>1</v>
      </c>
      <c r="N14" s="398"/>
      <c r="O14" s="398">
        <v>2.75</v>
      </c>
      <c r="P14" s="398"/>
      <c r="Q14" s="398">
        <v>2.5</v>
      </c>
      <c r="R14" s="398"/>
      <c r="S14" s="398">
        <v>1</v>
      </c>
      <c r="T14" s="398"/>
      <c r="U14" s="399">
        <v>7.75</v>
      </c>
      <c r="V14" s="400"/>
      <c r="W14" s="371" t="s">
        <v>76</v>
      </c>
      <c r="X14" s="397" t="s">
        <v>1029</v>
      </c>
      <c r="Y14" s="398"/>
      <c r="Z14" s="398"/>
      <c r="AA14" s="398"/>
      <c r="AB14" s="398"/>
      <c r="AC14" s="398"/>
      <c r="AD14" s="398"/>
      <c r="AE14" s="398"/>
      <c r="AF14" s="398"/>
      <c r="AG14" s="398"/>
      <c r="AH14" s="398"/>
      <c r="AI14" s="398"/>
      <c r="AJ14" s="398"/>
      <c r="AK14" s="398"/>
      <c r="AL14" s="398"/>
      <c r="AM14" s="398"/>
      <c r="AN14" s="398"/>
      <c r="AO14" s="398"/>
      <c r="AP14" s="398"/>
      <c r="AQ14" s="401">
        <f t="shared" si="0"/>
        <v>14</v>
      </c>
      <c r="AR14" s="401">
        <f t="shared" si="0"/>
        <v>0</v>
      </c>
      <c r="AT14" s="403"/>
      <c r="AU14" s="403"/>
      <c r="AV14" s="403"/>
      <c r="AW14" s="403"/>
      <c r="AX14" s="403"/>
      <c r="AY14" s="403"/>
      <c r="AZ14" s="403"/>
      <c r="BA14" s="403"/>
      <c r="BB14" s="403"/>
      <c r="BC14" s="403"/>
      <c r="BD14" s="403"/>
      <c r="BE14" s="403"/>
      <c r="BF14" s="403"/>
      <c r="BG14" s="403"/>
      <c r="BH14" s="403"/>
      <c r="BI14" s="403"/>
      <c r="BJ14" s="403"/>
      <c r="BK14" s="403"/>
      <c r="BL14" s="403"/>
      <c r="BM14" s="403"/>
      <c r="BN14" s="404"/>
      <c r="BO14" s="404"/>
      <c r="BP14" s="404"/>
      <c r="BQ14" s="404"/>
      <c r="BR14" s="404"/>
      <c r="BS14" s="404"/>
      <c r="BT14" s="404"/>
      <c r="BU14" s="404"/>
      <c r="BV14" s="404"/>
      <c r="BW14" s="404"/>
      <c r="BX14" s="404"/>
      <c r="BY14" s="404"/>
      <c r="BZ14" s="404"/>
    </row>
    <row r="15" spans="1:78" s="402" customFormat="1" ht="26.25" customHeight="1" thickBot="1">
      <c r="A15" s="405" t="s">
        <v>44</v>
      </c>
      <c r="B15" s="406" t="s">
        <v>1031</v>
      </c>
      <c r="C15" s="407">
        <f aca="true" t="shared" si="1" ref="C15:V15">SUM(C7:C14)</f>
        <v>50</v>
      </c>
      <c r="D15" s="407">
        <f t="shared" si="1"/>
        <v>0</v>
      </c>
      <c r="E15" s="407">
        <f t="shared" si="1"/>
        <v>0</v>
      </c>
      <c r="F15" s="407">
        <f t="shared" si="1"/>
        <v>140</v>
      </c>
      <c r="G15" s="407">
        <f t="shared" si="1"/>
        <v>2</v>
      </c>
      <c r="H15" s="407">
        <f t="shared" si="1"/>
        <v>0</v>
      </c>
      <c r="I15" s="407">
        <f t="shared" si="1"/>
        <v>8</v>
      </c>
      <c r="J15" s="407">
        <f t="shared" si="1"/>
        <v>0</v>
      </c>
      <c r="K15" s="407">
        <f t="shared" si="1"/>
        <v>1</v>
      </c>
      <c r="L15" s="407">
        <f t="shared" si="1"/>
        <v>0</v>
      </c>
      <c r="M15" s="407">
        <f t="shared" si="1"/>
        <v>1</v>
      </c>
      <c r="N15" s="407">
        <f t="shared" si="1"/>
        <v>0</v>
      </c>
      <c r="O15" s="407">
        <f t="shared" si="1"/>
        <v>2.75</v>
      </c>
      <c r="P15" s="407">
        <f t="shared" si="1"/>
        <v>0</v>
      </c>
      <c r="Q15" s="407">
        <f t="shared" si="1"/>
        <v>2.5</v>
      </c>
      <c r="R15" s="407">
        <f t="shared" si="1"/>
        <v>0</v>
      </c>
      <c r="S15" s="407">
        <f>SUM(S7:S14)</f>
        <v>1</v>
      </c>
      <c r="T15" s="407">
        <f>SUM(T7:T14)</f>
        <v>0</v>
      </c>
      <c r="U15" s="408">
        <f t="shared" si="1"/>
        <v>7.75</v>
      </c>
      <c r="V15" s="409">
        <f t="shared" si="1"/>
        <v>0</v>
      </c>
      <c r="W15" s="405" t="s">
        <v>79</v>
      </c>
      <c r="X15" s="406" t="s">
        <v>1031</v>
      </c>
      <c r="Y15" s="407">
        <f aca="true" t="shared" si="2" ref="Y15:AP15">SUM(Y7:Y14)</f>
        <v>60.75</v>
      </c>
      <c r="Z15" s="407">
        <f t="shared" si="2"/>
        <v>0</v>
      </c>
      <c r="AA15" s="407">
        <f t="shared" si="2"/>
        <v>12</v>
      </c>
      <c r="AB15" s="407">
        <f t="shared" si="2"/>
        <v>0</v>
      </c>
      <c r="AC15" s="407">
        <f t="shared" si="2"/>
        <v>23</v>
      </c>
      <c r="AD15" s="407">
        <f t="shared" si="2"/>
        <v>0</v>
      </c>
      <c r="AE15" s="407">
        <f t="shared" si="2"/>
        <v>1</v>
      </c>
      <c r="AF15" s="407">
        <f t="shared" si="2"/>
        <v>0</v>
      </c>
      <c r="AG15" s="407">
        <f t="shared" si="2"/>
        <v>40</v>
      </c>
      <c r="AH15" s="407">
        <f t="shared" si="2"/>
        <v>0</v>
      </c>
      <c r="AI15" s="407">
        <f t="shared" si="2"/>
        <v>5</v>
      </c>
      <c r="AJ15" s="407">
        <f t="shared" si="2"/>
        <v>0</v>
      </c>
      <c r="AK15" s="407">
        <f t="shared" si="2"/>
        <v>5</v>
      </c>
      <c r="AL15" s="407">
        <f t="shared" si="2"/>
        <v>0</v>
      </c>
      <c r="AM15" s="407">
        <f t="shared" si="2"/>
        <v>20.25</v>
      </c>
      <c r="AN15" s="407">
        <f t="shared" si="2"/>
        <v>0</v>
      </c>
      <c r="AO15" s="407">
        <f t="shared" si="2"/>
        <v>4</v>
      </c>
      <c r="AP15" s="407">
        <f t="shared" si="2"/>
        <v>0</v>
      </c>
      <c r="AQ15" s="410">
        <f>SUM(C15,E15,G15,I15,K15,M15,O15,Q15,U15,Y15,AA15,AC15,AE15,AG15,AI15,AK15,AM15,AO15,S15)</f>
        <v>247</v>
      </c>
      <c r="AR15" s="410">
        <f>SUM(D15,F15,H15,J15,L15,N15,P15,R15,V15,Z15,AB15,AD15,AF15,AH15,AJ15,AL15,AN15,AP15)</f>
        <v>140</v>
      </c>
      <c r="AT15" s="403"/>
      <c r="AU15" s="403"/>
      <c r="AV15" s="403"/>
      <c r="AW15" s="403"/>
      <c r="AX15" s="403"/>
      <c r="AY15" s="403"/>
      <c r="AZ15" s="403"/>
      <c r="BA15" s="403"/>
      <c r="BB15" s="403"/>
      <c r="BC15" s="403"/>
      <c r="BD15" s="403"/>
      <c r="BE15" s="403"/>
      <c r="BF15" s="403"/>
      <c r="BG15" s="403"/>
      <c r="BH15" s="403"/>
      <c r="BI15" s="403"/>
      <c r="BJ15" s="403"/>
      <c r="BK15" s="403"/>
      <c r="BL15" s="403"/>
      <c r="BM15" s="403"/>
      <c r="BN15" s="404"/>
      <c r="BO15" s="404"/>
      <c r="BP15" s="404"/>
      <c r="BQ15" s="404"/>
      <c r="BR15" s="404"/>
      <c r="BS15" s="404"/>
      <c r="BT15" s="404"/>
      <c r="BU15" s="404"/>
      <c r="BV15" s="404"/>
      <c r="BW15" s="404"/>
      <c r="BX15" s="404"/>
      <c r="BY15" s="404"/>
      <c r="BZ15" s="404"/>
    </row>
    <row r="16" spans="2:78" s="411" customFormat="1" ht="12">
      <c r="B16" s="412"/>
      <c r="C16" s="413"/>
      <c r="D16" s="413"/>
      <c r="E16" s="413"/>
      <c r="F16" s="413"/>
      <c r="G16" s="413"/>
      <c r="H16" s="413"/>
      <c r="I16" s="413"/>
      <c r="J16" s="413"/>
      <c r="K16" s="413"/>
      <c r="L16" s="413"/>
      <c r="M16" s="413"/>
      <c r="N16" s="413"/>
      <c r="O16" s="413"/>
      <c r="P16" s="413"/>
      <c r="Q16" s="413"/>
      <c r="R16" s="413"/>
      <c r="S16" s="413"/>
      <c r="T16" s="413"/>
      <c r="U16" s="413"/>
      <c r="V16" s="413"/>
      <c r="X16" s="412"/>
      <c r="Y16" s="413"/>
      <c r="Z16" s="413"/>
      <c r="AA16" s="413"/>
      <c r="AB16" s="413"/>
      <c r="AC16" s="413"/>
      <c r="AD16" s="413"/>
      <c r="AE16" s="413"/>
      <c r="AF16" s="413"/>
      <c r="AG16" s="413"/>
      <c r="AH16" s="413"/>
      <c r="AI16" s="413"/>
      <c r="AJ16" s="413"/>
      <c r="AK16" s="413"/>
      <c r="AL16" s="413"/>
      <c r="AM16" s="413"/>
      <c r="AN16" s="413"/>
      <c r="AO16" s="413"/>
      <c r="AP16" s="413"/>
      <c r="AQ16" s="414"/>
      <c r="AR16" s="414"/>
      <c r="AS16" s="415"/>
      <c r="AT16" s="416"/>
      <c r="AU16" s="416"/>
      <c r="AV16" s="416"/>
      <c r="AW16" s="416"/>
      <c r="AX16" s="416"/>
      <c r="AY16" s="416"/>
      <c r="AZ16" s="416"/>
      <c r="BA16" s="416"/>
      <c r="BB16" s="416"/>
      <c r="BC16" s="416"/>
      <c r="BD16" s="416"/>
      <c r="BE16" s="416"/>
      <c r="BF16" s="416"/>
      <c r="BG16" s="416"/>
      <c r="BH16" s="416"/>
      <c r="BI16" s="416"/>
      <c r="BJ16" s="416"/>
      <c r="BK16" s="416"/>
      <c r="BL16" s="416"/>
      <c r="BM16" s="416"/>
      <c r="BN16" s="417"/>
      <c r="BO16" s="417"/>
      <c r="BP16" s="417"/>
      <c r="BQ16" s="417"/>
      <c r="BR16" s="417"/>
      <c r="BS16" s="417"/>
      <c r="BT16" s="417"/>
      <c r="BU16" s="417"/>
      <c r="BV16" s="417"/>
      <c r="BW16" s="417"/>
      <c r="BX16" s="417"/>
      <c r="BY16" s="417"/>
      <c r="BZ16" s="417"/>
    </row>
  </sheetData>
  <sheetProtection selectLockedCells="1" selectUnlockedCells="1"/>
  <mergeCells count="43">
    <mergeCell ref="AO5:AP5"/>
    <mergeCell ref="AC5:AD5"/>
    <mergeCell ref="AE5:AF5"/>
    <mergeCell ref="AG5:AH5"/>
    <mergeCell ref="AI5:AJ5"/>
    <mergeCell ref="AK5:AL5"/>
    <mergeCell ref="AM5:AN5"/>
    <mergeCell ref="AO4:AP4"/>
    <mergeCell ref="AQ4:AR5"/>
    <mergeCell ref="C5:D5"/>
    <mergeCell ref="E5:F5"/>
    <mergeCell ref="G5:H5"/>
    <mergeCell ref="I5:J5"/>
    <mergeCell ref="K5:L5"/>
    <mergeCell ref="M5:N5"/>
    <mergeCell ref="O5:P5"/>
    <mergeCell ref="Q5:R5"/>
    <mergeCell ref="AC4:AD4"/>
    <mergeCell ref="AE4:AF4"/>
    <mergeCell ref="AG4:AH4"/>
    <mergeCell ref="AI4:AJ4"/>
    <mergeCell ref="AK4:AL4"/>
    <mergeCell ref="AM4:AN4"/>
    <mergeCell ref="Q4:R4"/>
    <mergeCell ref="S4:T4"/>
    <mergeCell ref="U4:V4"/>
    <mergeCell ref="X4:X5"/>
    <mergeCell ref="Y4:Z4"/>
    <mergeCell ref="AA4:AB4"/>
    <mergeCell ref="S5:T5"/>
    <mergeCell ref="U5:V5"/>
    <mergeCell ref="Y5:Z5"/>
    <mergeCell ref="AA5:AB5"/>
    <mergeCell ref="A2:V2"/>
    <mergeCell ref="W2:AR2"/>
    <mergeCell ref="B4:B5"/>
    <mergeCell ref="C4:D4"/>
    <mergeCell ref="E4:F4"/>
    <mergeCell ref="G4:H4"/>
    <mergeCell ref="I4:J4"/>
    <mergeCell ref="K4:L4"/>
    <mergeCell ref="M4:N4"/>
    <mergeCell ref="O4:P4"/>
  </mergeCells>
  <printOptions horizontalCentered="1"/>
  <pageMargins left="0.984251968503937" right="0.984251968503937" top="0.984251968503937" bottom="0.984251968503937" header="0.5118110236220472" footer="0.15748031496062992"/>
  <pageSetup horizontalDpi="600" verticalDpi="600" orientation="landscape" paperSize="8" scale="83" r:id="rId1"/>
  <headerFooter alignWithMargins="0">
    <oddFooter>&amp;L&amp;D&amp;C&amp;P</oddFooter>
  </headerFooter>
  <colBreaks count="1" manualBreakCount="1">
    <brk id="22" max="13" man="1"/>
  </colBreaks>
</worksheet>
</file>

<file path=xl/worksheets/sheet14.xml><?xml version="1.0" encoding="utf-8"?>
<worksheet xmlns="http://schemas.openxmlformats.org/spreadsheetml/2006/main" xmlns:r="http://schemas.openxmlformats.org/officeDocument/2006/relationships">
  <dimension ref="A1:E40"/>
  <sheetViews>
    <sheetView view="pageBreakPreview" zoomScaleSheetLayoutView="100" zoomScalePageLayoutView="0" workbookViewId="0" topLeftCell="A1">
      <selection activeCell="E2" sqref="E2"/>
    </sheetView>
  </sheetViews>
  <sheetFormatPr defaultColWidth="9.140625" defaultRowHeight="15"/>
  <cols>
    <col min="1" max="1" width="7.421875" style="418" customWidth="1"/>
    <col min="2" max="2" width="39.140625" style="418" customWidth="1"/>
    <col min="3" max="3" width="26.7109375" style="418" customWidth="1"/>
    <col min="4" max="5" width="16.140625" style="418" customWidth="1"/>
    <col min="6" max="16384" width="9.140625" style="418" customWidth="1"/>
  </cols>
  <sheetData>
    <row r="1" ht="15">
      <c r="E1" s="419" t="s">
        <v>1155</v>
      </c>
    </row>
    <row r="2" ht="15">
      <c r="E2" s="419"/>
    </row>
    <row r="3" ht="15">
      <c r="E3" s="419"/>
    </row>
    <row r="4" spans="1:5" ht="31.5" customHeight="1">
      <c r="A4" s="420" t="s">
        <v>1079</v>
      </c>
      <c r="B4" s="420"/>
      <c r="C4" s="420"/>
      <c r="D4" s="420"/>
      <c r="E4" s="420"/>
    </row>
    <row r="5" spans="1:5" ht="15.75" thickBot="1">
      <c r="A5" s="421"/>
      <c r="B5" s="421"/>
      <c r="C5" s="422" t="s">
        <v>0</v>
      </c>
      <c r="D5" s="422"/>
      <c r="E5" s="422"/>
    </row>
    <row r="6" spans="1:5" ht="16.5" thickBot="1">
      <c r="A6" s="423"/>
      <c r="B6" s="424" t="s">
        <v>1</v>
      </c>
      <c r="C6" s="424" t="s">
        <v>2</v>
      </c>
      <c r="D6" s="425" t="s">
        <v>3</v>
      </c>
      <c r="E6" s="426" t="s">
        <v>4</v>
      </c>
    </row>
    <row r="7" spans="1:5" ht="63.75" thickBot="1">
      <c r="A7" s="427" t="s">
        <v>1080</v>
      </c>
      <c r="B7" s="428" t="s">
        <v>1081</v>
      </c>
      <c r="C7" s="428" t="s">
        <v>1082</v>
      </c>
      <c r="D7" s="429" t="s">
        <v>1083</v>
      </c>
      <c r="E7" s="430" t="s">
        <v>1084</v>
      </c>
    </row>
    <row r="8" spans="1:5" ht="15.75" customHeight="1">
      <c r="A8" s="431" t="s">
        <v>9</v>
      </c>
      <c r="B8" s="432" t="s">
        <v>1085</v>
      </c>
      <c r="C8" s="433" t="s">
        <v>1086</v>
      </c>
      <c r="D8" s="434">
        <v>1000</v>
      </c>
      <c r="E8" s="435"/>
    </row>
    <row r="9" spans="1:5" ht="15">
      <c r="A9" s="436" t="s">
        <v>11</v>
      </c>
      <c r="B9" s="437" t="s">
        <v>1087</v>
      </c>
      <c r="C9" s="438" t="s">
        <v>1086</v>
      </c>
      <c r="D9" s="439">
        <v>12000</v>
      </c>
      <c r="E9" s="440"/>
    </row>
    <row r="10" spans="1:5" ht="30">
      <c r="A10" s="436" t="s">
        <v>17</v>
      </c>
      <c r="B10" s="437" t="s">
        <v>1087</v>
      </c>
      <c r="C10" s="438" t="s">
        <v>1088</v>
      </c>
      <c r="D10" s="439">
        <v>2250</v>
      </c>
      <c r="E10" s="440"/>
    </row>
    <row r="11" spans="1:5" ht="30">
      <c r="A11" s="436" t="s">
        <v>20</v>
      </c>
      <c r="B11" s="438" t="s">
        <v>1089</v>
      </c>
      <c r="C11" s="438" t="s">
        <v>1090</v>
      </c>
      <c r="D11" s="439">
        <v>3500</v>
      </c>
      <c r="E11" s="440"/>
    </row>
    <row r="12" spans="1:5" ht="60">
      <c r="A12" s="436" t="s">
        <v>23</v>
      </c>
      <c r="B12" s="438" t="s">
        <v>1091</v>
      </c>
      <c r="C12" s="438" t="s">
        <v>1000</v>
      </c>
      <c r="D12" s="439"/>
      <c r="E12" s="440">
        <v>2000</v>
      </c>
    </row>
    <row r="13" spans="1:5" ht="30">
      <c r="A13" s="436" t="s">
        <v>26</v>
      </c>
      <c r="B13" s="438" t="s">
        <v>1091</v>
      </c>
      <c r="C13" s="438" t="s">
        <v>1092</v>
      </c>
      <c r="D13" s="439"/>
      <c r="E13" s="440">
        <v>87918</v>
      </c>
    </row>
    <row r="14" spans="1:5" ht="60">
      <c r="A14" s="436" t="s">
        <v>29</v>
      </c>
      <c r="B14" s="438" t="s">
        <v>1091</v>
      </c>
      <c r="C14" s="438" t="s">
        <v>1002</v>
      </c>
      <c r="D14" s="441"/>
      <c r="E14" s="440">
        <v>10000</v>
      </c>
    </row>
    <row r="15" spans="1:5" ht="30">
      <c r="A15" s="436" t="s">
        <v>32</v>
      </c>
      <c r="B15" s="437" t="s">
        <v>1091</v>
      </c>
      <c r="C15" s="438" t="s">
        <v>1093</v>
      </c>
      <c r="D15" s="441">
        <v>34700</v>
      </c>
      <c r="E15" s="440"/>
    </row>
    <row r="16" spans="1:5" ht="30">
      <c r="A16" s="436" t="s">
        <v>35</v>
      </c>
      <c r="B16" s="438" t="s">
        <v>1094</v>
      </c>
      <c r="C16" s="438" t="s">
        <v>1095</v>
      </c>
      <c r="D16" s="439">
        <v>4766</v>
      </c>
      <c r="E16" s="440"/>
    </row>
    <row r="17" spans="1:5" ht="30">
      <c r="A17" s="436" t="s">
        <v>38</v>
      </c>
      <c r="B17" s="438" t="s">
        <v>1094</v>
      </c>
      <c r="C17" s="438" t="s">
        <v>1096</v>
      </c>
      <c r="D17" s="439">
        <v>36338</v>
      </c>
      <c r="E17" s="440"/>
    </row>
    <row r="18" spans="1:5" ht="15">
      <c r="A18" s="436" t="s">
        <v>41</v>
      </c>
      <c r="B18" s="437" t="s">
        <v>1097</v>
      </c>
      <c r="C18" s="438" t="s">
        <v>1086</v>
      </c>
      <c r="D18" s="439">
        <v>3000</v>
      </c>
      <c r="E18" s="440"/>
    </row>
    <row r="19" spans="1:5" ht="60">
      <c r="A19" s="436" t="s">
        <v>44</v>
      </c>
      <c r="B19" s="437" t="s">
        <v>1098</v>
      </c>
      <c r="C19" s="438" t="s">
        <v>1099</v>
      </c>
      <c r="D19" s="439"/>
      <c r="E19" s="440">
        <v>12500</v>
      </c>
    </row>
    <row r="20" spans="1:5" ht="30">
      <c r="A20" s="436" t="s">
        <v>47</v>
      </c>
      <c r="B20" s="437" t="s">
        <v>1098</v>
      </c>
      <c r="C20" s="438" t="s">
        <v>1100</v>
      </c>
      <c r="D20" s="439"/>
      <c r="E20" s="440">
        <v>48000</v>
      </c>
    </row>
    <row r="21" spans="1:5" ht="45">
      <c r="A21" s="436" t="s">
        <v>50</v>
      </c>
      <c r="B21" s="437" t="s">
        <v>1101</v>
      </c>
      <c r="C21" s="438" t="s">
        <v>1102</v>
      </c>
      <c r="D21" s="439">
        <v>18720</v>
      </c>
      <c r="E21" s="440"/>
    </row>
    <row r="22" spans="1:5" ht="45">
      <c r="A22" s="436" t="s">
        <v>53</v>
      </c>
      <c r="B22" s="437" t="s">
        <v>1101</v>
      </c>
      <c r="C22" s="438" t="s">
        <v>1103</v>
      </c>
      <c r="D22" s="439">
        <v>6500</v>
      </c>
      <c r="E22" s="440"/>
    </row>
    <row r="23" spans="1:5" ht="15">
      <c r="A23" s="442" t="s">
        <v>55</v>
      </c>
      <c r="B23" s="443" t="s">
        <v>1104</v>
      </c>
      <c r="C23" s="443" t="s">
        <v>1105</v>
      </c>
      <c r="D23" s="444"/>
      <c r="E23" s="445">
        <v>60000</v>
      </c>
    </row>
    <row r="24" spans="1:5" ht="45">
      <c r="A24" s="442" t="s">
        <v>58</v>
      </c>
      <c r="B24" s="443" t="s">
        <v>1104</v>
      </c>
      <c r="C24" s="446" t="s">
        <v>1106</v>
      </c>
      <c r="D24" s="447">
        <v>4800</v>
      </c>
      <c r="E24" s="445"/>
    </row>
    <row r="25" spans="1:5" ht="30">
      <c r="A25" s="442" t="s">
        <v>61</v>
      </c>
      <c r="B25" s="443" t="s">
        <v>1104</v>
      </c>
      <c r="C25" s="446" t="s">
        <v>1107</v>
      </c>
      <c r="D25" s="447">
        <v>7850</v>
      </c>
      <c r="E25" s="445"/>
    </row>
    <row r="26" spans="1:5" ht="30">
      <c r="A26" s="442" t="s">
        <v>64</v>
      </c>
      <c r="B26" s="446" t="s">
        <v>1104</v>
      </c>
      <c r="C26" s="446" t="s">
        <v>1108</v>
      </c>
      <c r="D26" s="447">
        <v>6050</v>
      </c>
      <c r="E26" s="445"/>
    </row>
    <row r="27" spans="1:5" ht="30.75" thickBot="1">
      <c r="A27" s="448" t="s">
        <v>67</v>
      </c>
      <c r="B27" s="449" t="s">
        <v>1104</v>
      </c>
      <c r="C27" s="450" t="s">
        <v>1109</v>
      </c>
      <c r="D27" s="451">
        <v>40610</v>
      </c>
      <c r="E27" s="452"/>
    </row>
    <row r="28" spans="1:5" ht="45">
      <c r="A28" s="453" t="s">
        <v>70</v>
      </c>
      <c r="B28" s="454" t="s">
        <v>1104</v>
      </c>
      <c r="C28" s="455" t="s">
        <v>1110</v>
      </c>
      <c r="D28" s="456">
        <v>5000</v>
      </c>
      <c r="E28" s="457"/>
    </row>
    <row r="29" spans="1:5" ht="45">
      <c r="A29" s="442" t="s">
        <v>73</v>
      </c>
      <c r="B29" s="443" t="s">
        <v>1104</v>
      </c>
      <c r="C29" s="446" t="s">
        <v>1111</v>
      </c>
      <c r="D29" s="447">
        <v>7400</v>
      </c>
      <c r="E29" s="445"/>
    </row>
    <row r="30" spans="1:5" ht="30">
      <c r="A30" s="442" t="s">
        <v>76</v>
      </c>
      <c r="B30" s="443" t="s">
        <v>1112</v>
      </c>
      <c r="C30" s="446" t="s">
        <v>1109</v>
      </c>
      <c r="D30" s="447">
        <v>12823</v>
      </c>
      <c r="E30" s="445"/>
    </row>
    <row r="31" spans="1:5" ht="45">
      <c r="A31" s="442" t="s">
        <v>79</v>
      </c>
      <c r="B31" s="443" t="s">
        <v>1112</v>
      </c>
      <c r="C31" s="446" t="s">
        <v>1110</v>
      </c>
      <c r="D31" s="447">
        <v>955</v>
      </c>
      <c r="E31" s="445"/>
    </row>
    <row r="32" spans="1:5" ht="15">
      <c r="A32" s="442" t="s">
        <v>82</v>
      </c>
      <c r="B32" s="443" t="s">
        <v>1113</v>
      </c>
      <c r="C32" s="446" t="s">
        <v>1086</v>
      </c>
      <c r="D32" s="447">
        <v>9438</v>
      </c>
      <c r="E32" s="445"/>
    </row>
    <row r="33" spans="1:5" ht="15">
      <c r="A33" s="442" t="s">
        <v>85</v>
      </c>
      <c r="B33" s="443" t="s">
        <v>1114</v>
      </c>
      <c r="C33" s="446" t="s">
        <v>1086</v>
      </c>
      <c r="D33" s="447">
        <v>18000</v>
      </c>
      <c r="E33" s="445"/>
    </row>
    <row r="34" spans="1:5" ht="45">
      <c r="A34" s="442" t="s">
        <v>88</v>
      </c>
      <c r="B34" s="446" t="s">
        <v>1115</v>
      </c>
      <c r="C34" s="446" t="s">
        <v>998</v>
      </c>
      <c r="D34" s="447"/>
      <c r="E34" s="445">
        <v>10700</v>
      </c>
    </row>
    <row r="35" spans="1:5" ht="30">
      <c r="A35" s="442" t="s">
        <v>91</v>
      </c>
      <c r="B35" s="443" t="s">
        <v>1116</v>
      </c>
      <c r="C35" s="446" t="s">
        <v>1109</v>
      </c>
      <c r="D35" s="447">
        <v>9208</v>
      </c>
      <c r="E35" s="445"/>
    </row>
    <row r="36" spans="1:5" ht="45">
      <c r="A36" s="442" t="s">
        <v>94</v>
      </c>
      <c r="B36" s="443" t="s">
        <v>1116</v>
      </c>
      <c r="C36" s="446" t="s">
        <v>1110</v>
      </c>
      <c r="D36" s="447">
        <v>795</v>
      </c>
      <c r="E36" s="445"/>
    </row>
    <row r="37" spans="1:5" ht="45">
      <c r="A37" s="442" t="s">
        <v>97</v>
      </c>
      <c r="B37" s="443" t="s">
        <v>1117</v>
      </c>
      <c r="C37" s="446" t="s">
        <v>1118</v>
      </c>
      <c r="D37" s="447"/>
      <c r="E37" s="445">
        <v>8000</v>
      </c>
    </row>
    <row r="38" spans="1:5" ht="30">
      <c r="A38" s="442" t="s">
        <v>100</v>
      </c>
      <c r="B38" s="446" t="s">
        <v>1119</v>
      </c>
      <c r="C38" s="446" t="s">
        <v>1086</v>
      </c>
      <c r="D38" s="447">
        <v>8000</v>
      </c>
      <c r="E38" s="445"/>
    </row>
    <row r="39" spans="1:5" ht="30.75" thickBot="1">
      <c r="A39" s="448" t="s">
        <v>103</v>
      </c>
      <c r="B39" s="450" t="s">
        <v>1120</v>
      </c>
      <c r="C39" s="450" t="s">
        <v>1086</v>
      </c>
      <c r="D39" s="458">
        <v>1500</v>
      </c>
      <c r="E39" s="452"/>
    </row>
    <row r="40" spans="1:5" ht="15.75" customHeight="1" thickBot="1">
      <c r="A40" s="459" t="s">
        <v>105</v>
      </c>
      <c r="B40" s="460" t="s">
        <v>1031</v>
      </c>
      <c r="C40" s="461"/>
      <c r="D40" s="462">
        <f>SUM(D8:D39)</f>
        <v>255203</v>
      </c>
      <c r="E40" s="463">
        <f>SUM(E8:E38)</f>
        <v>239118</v>
      </c>
    </row>
  </sheetData>
  <sheetProtection/>
  <mergeCells count="2">
    <mergeCell ref="A4:E4"/>
    <mergeCell ref="C5:E5"/>
  </mergeCells>
  <conditionalFormatting sqref="E40">
    <cfRule type="cellIs" priority="1" dxfId="1" operator="equal" stopIfTrue="1">
      <formula>0</formula>
    </cfRule>
  </conditionalFormatting>
  <printOptions horizontalCentered="1"/>
  <pageMargins left="0.6692913385826772" right="0.6692913385826772" top="1.1023622047244095" bottom="1.1023622047244095" header="0.6692913385826772" footer="0.2755905511811024"/>
  <pageSetup horizontalDpi="600" verticalDpi="600" orientation="portrait" paperSize="8" r:id="rId1"/>
  <headerFooter alignWithMargins="0">
    <oddFooter>&amp;L&amp;D&amp;C&amp;P</oddFooter>
  </headerFooter>
</worksheet>
</file>

<file path=xl/worksheets/sheet2.xml><?xml version="1.0" encoding="utf-8"?>
<worksheet xmlns="http://schemas.openxmlformats.org/spreadsheetml/2006/main" xmlns:r="http://schemas.openxmlformats.org/officeDocument/2006/relationships">
  <dimension ref="A2:B19"/>
  <sheetViews>
    <sheetView view="pageBreakPreview" zoomScaleSheetLayoutView="100" zoomScalePageLayoutView="0" workbookViewId="0" topLeftCell="A4">
      <selection activeCell="H40" sqref="H40"/>
    </sheetView>
  </sheetViews>
  <sheetFormatPr defaultColWidth="9.140625" defaultRowHeight="15"/>
  <cols>
    <col min="1" max="1" width="19.8515625" style="464" customWidth="1"/>
    <col min="2" max="2" width="110.57421875" style="464" customWidth="1"/>
    <col min="3" max="16384" width="9.140625" style="464" customWidth="1"/>
  </cols>
  <sheetData>
    <row r="2" spans="1:2" ht="12.75">
      <c r="A2" s="465"/>
      <c r="B2" s="465"/>
    </row>
    <row r="3" spans="1:2" ht="18">
      <c r="A3" s="466" t="s">
        <v>1121</v>
      </c>
      <c r="B3" s="466"/>
    </row>
    <row r="4" spans="1:2" ht="12.75">
      <c r="A4" s="465"/>
      <c r="B4" s="465"/>
    </row>
    <row r="5" spans="1:2" ht="12.75">
      <c r="A5" s="465"/>
      <c r="B5" s="465"/>
    </row>
    <row r="6" spans="1:2" ht="12.75">
      <c r="A6" s="465"/>
      <c r="B6" s="465"/>
    </row>
    <row r="7" spans="1:2" ht="12.75">
      <c r="A7" s="465"/>
      <c r="B7" s="465"/>
    </row>
    <row r="8" spans="1:2" ht="33" customHeight="1">
      <c r="A8" s="467" t="s">
        <v>1122</v>
      </c>
      <c r="B8" s="468" t="s">
        <v>1123</v>
      </c>
    </row>
    <row r="9" spans="1:2" ht="33" customHeight="1">
      <c r="A9" s="467" t="s">
        <v>1124</v>
      </c>
      <c r="B9" s="468" t="s">
        <v>1125</v>
      </c>
    </row>
    <row r="10" spans="1:2" ht="33" customHeight="1">
      <c r="A10" s="467" t="s">
        <v>1126</v>
      </c>
      <c r="B10" s="468" t="s">
        <v>1127</v>
      </c>
    </row>
    <row r="11" spans="1:2" ht="33" customHeight="1">
      <c r="A11" s="467" t="s">
        <v>1128</v>
      </c>
      <c r="B11" s="468" t="s">
        <v>1129</v>
      </c>
    </row>
    <row r="12" spans="1:2" ht="33" customHeight="1">
      <c r="A12" s="467" t="s">
        <v>1130</v>
      </c>
      <c r="B12" s="468" t="s">
        <v>1131</v>
      </c>
    </row>
    <row r="13" spans="1:2" ht="33" customHeight="1">
      <c r="A13" s="467" t="s">
        <v>1132</v>
      </c>
      <c r="B13" s="468" t="s">
        <v>1133</v>
      </c>
    </row>
    <row r="14" spans="1:2" ht="33" customHeight="1">
      <c r="A14" s="467" t="s">
        <v>1134</v>
      </c>
      <c r="B14" s="468" t="s">
        <v>1135</v>
      </c>
    </row>
    <row r="15" spans="1:2" ht="33" customHeight="1">
      <c r="A15" s="467" t="s">
        <v>1136</v>
      </c>
      <c r="B15" s="468" t="s">
        <v>1137</v>
      </c>
    </row>
    <row r="16" spans="1:2" ht="33" customHeight="1">
      <c r="A16" s="467" t="s">
        <v>1138</v>
      </c>
      <c r="B16" s="468" t="s">
        <v>1139</v>
      </c>
    </row>
    <row r="17" spans="1:2" ht="66" customHeight="1">
      <c r="A17" s="467" t="s">
        <v>1140</v>
      </c>
      <c r="B17" s="468" t="s">
        <v>1141</v>
      </c>
    </row>
    <row r="18" spans="1:2" ht="30" customHeight="1">
      <c r="A18" s="467" t="s">
        <v>1142</v>
      </c>
      <c r="B18" s="468" t="s">
        <v>1034</v>
      </c>
    </row>
    <row r="19" spans="1:2" ht="33" customHeight="1">
      <c r="A19" s="467" t="s">
        <v>1143</v>
      </c>
      <c r="B19" s="468" t="s">
        <v>1079</v>
      </c>
    </row>
  </sheetData>
  <sheetProtection/>
  <mergeCells count="1">
    <mergeCell ref="A3:B3"/>
  </mergeCells>
  <printOptions horizontalCentered="1"/>
  <pageMargins left="0.7086614173228347" right="0.7086614173228347" top="0.7480314960629921" bottom="0.7480314960629921" header="0.31496062992125984" footer="0.31496062992125984"/>
  <pageSetup horizontalDpi="600" verticalDpi="600" orientation="portrait" paperSize="8" r:id="rId1"/>
  <headerFooter>
    <oddFooter>&amp;L&amp;D&amp;C&amp;P</oddFooter>
  </headerFooter>
</worksheet>
</file>

<file path=xl/worksheets/sheet3.xml><?xml version="1.0" encoding="utf-8"?>
<worksheet xmlns="http://schemas.openxmlformats.org/spreadsheetml/2006/main" xmlns:r="http://schemas.openxmlformats.org/officeDocument/2006/relationships">
  <dimension ref="A1:L104"/>
  <sheetViews>
    <sheetView view="pageBreakPreview" zoomScaleSheetLayoutView="100" zoomScalePageLayoutView="0" workbookViewId="0" topLeftCell="A1">
      <selection activeCell="L2" sqref="L2"/>
    </sheetView>
  </sheetViews>
  <sheetFormatPr defaultColWidth="9.140625" defaultRowHeight="15"/>
  <cols>
    <col min="1" max="1" width="4.421875" style="1" customWidth="1"/>
    <col min="2" max="2" width="4.140625" style="2" customWidth="1"/>
    <col min="3" max="3" width="5.7109375" style="2" customWidth="1"/>
    <col min="4" max="5" width="8.7109375" style="2" customWidth="1"/>
    <col min="6" max="7" width="10.7109375" style="2" customWidth="1"/>
    <col min="8" max="8" width="78.7109375" style="2" customWidth="1"/>
    <col min="9" max="12" width="20.7109375" style="2" customWidth="1"/>
    <col min="13" max="16384" width="9.140625" style="2" customWidth="1"/>
  </cols>
  <sheetData>
    <row r="1" ht="15" customHeight="1">
      <c r="L1" s="3" t="s">
        <v>1144</v>
      </c>
    </row>
    <row r="2" ht="15" customHeight="1"/>
    <row r="3" ht="15" customHeight="1" thickBot="1">
      <c r="L3" s="3" t="s">
        <v>0</v>
      </c>
    </row>
    <row r="4" spans="1:12" s="9" customFormat="1" ht="15" customHeight="1" thickBot="1">
      <c r="A4" s="4"/>
      <c r="B4" s="5" t="s">
        <v>1</v>
      </c>
      <c r="C4" s="5" t="s">
        <v>2</v>
      </c>
      <c r="D4" s="5" t="s">
        <v>3</v>
      </c>
      <c r="E4" s="6" t="s">
        <v>4</v>
      </c>
      <c r="F4" s="7"/>
      <c r="G4" s="7"/>
      <c r="H4" s="8"/>
      <c r="I4" s="5" t="s">
        <v>5</v>
      </c>
      <c r="J4" s="5" t="s">
        <v>6</v>
      </c>
      <c r="K4" s="5" t="s">
        <v>7</v>
      </c>
      <c r="L4" s="5" t="s">
        <v>8</v>
      </c>
    </row>
    <row r="5" spans="1:12" ht="30" customHeight="1" thickBot="1">
      <c r="A5" s="4" t="s">
        <v>9</v>
      </c>
      <c r="B5" s="10" t="s">
        <v>10</v>
      </c>
      <c r="C5" s="11"/>
      <c r="D5" s="11"/>
      <c r="E5" s="11"/>
      <c r="F5" s="11"/>
      <c r="G5" s="11"/>
      <c r="H5" s="11"/>
      <c r="I5" s="11"/>
      <c r="J5" s="11"/>
      <c r="K5" s="11"/>
      <c r="L5" s="12"/>
    </row>
    <row r="6" spans="1:12" ht="60" customHeight="1" thickBot="1">
      <c r="A6" s="4" t="s">
        <v>11</v>
      </c>
      <c r="B6" s="13" t="s">
        <v>12</v>
      </c>
      <c r="C6" s="13"/>
      <c r="D6" s="13"/>
      <c r="E6" s="13"/>
      <c r="F6" s="13"/>
      <c r="G6" s="13"/>
      <c r="H6" s="13"/>
      <c r="I6" s="14" t="s">
        <v>13</v>
      </c>
      <c r="J6" s="14" t="s">
        <v>14</v>
      </c>
      <c r="K6" s="14" t="s">
        <v>15</v>
      </c>
      <c r="L6" s="14" t="s">
        <v>16</v>
      </c>
    </row>
    <row r="7" spans="1:12" s="20" customFormat="1" ht="15" customHeight="1" thickBot="1">
      <c r="A7" s="4" t="s">
        <v>17</v>
      </c>
      <c r="B7" s="15" t="s">
        <v>18</v>
      </c>
      <c r="C7" s="16" t="s">
        <v>19</v>
      </c>
      <c r="D7" s="17"/>
      <c r="E7" s="17"/>
      <c r="F7" s="17"/>
      <c r="G7" s="17"/>
      <c r="H7" s="17"/>
      <c r="I7" s="18">
        <f>'2. melléklet_III'!DC7</f>
        <v>3350234</v>
      </c>
      <c r="J7" s="19">
        <f>'3. melléklet_III'!AD7</f>
        <v>20793</v>
      </c>
      <c r="K7" s="19">
        <f>'[1]4. melléklet_II'!Q7+'4. melléklet_III'!S7+'5. melléklet_III'!S7+'[1]7. melléklet_II'!R7+'6. melléklet_III'!M7+'7. melléklet_III'!P7</f>
        <v>245119</v>
      </c>
      <c r="L7" s="19">
        <f>SUM(I7:K7)</f>
        <v>3616146</v>
      </c>
    </row>
    <row r="8" spans="1:12" s="20" customFormat="1" ht="15" customHeight="1" thickBot="1">
      <c r="A8" s="4" t="s">
        <v>20</v>
      </c>
      <c r="B8" s="21"/>
      <c r="C8" s="22" t="s">
        <v>21</v>
      </c>
      <c r="D8" s="23" t="s">
        <v>22</v>
      </c>
      <c r="E8" s="24"/>
      <c r="F8" s="24"/>
      <c r="G8" s="24"/>
      <c r="H8" s="24"/>
      <c r="I8" s="25">
        <f>'2. melléklet_III'!DC8</f>
        <v>926521</v>
      </c>
      <c r="J8" s="26">
        <f>'3. melléklet_III'!AD8</f>
        <v>11323</v>
      </c>
      <c r="K8" s="26">
        <f>'[1]4. melléklet_II'!Q8+'4. melléklet_III'!S8+'5. melléklet_III'!S8+'[1]7. melléklet_II'!R8+'6. melléklet_III'!M8+'7. melléklet_III'!P8</f>
        <v>0</v>
      </c>
      <c r="L8" s="26">
        <f aca="true" t="shared" si="0" ref="L8:L50">SUM(I8:K8)</f>
        <v>937844</v>
      </c>
    </row>
    <row r="9" spans="1:12" s="34" customFormat="1" ht="15" customHeight="1" thickBot="1">
      <c r="A9" s="4" t="s">
        <v>23</v>
      </c>
      <c r="B9" s="27"/>
      <c r="C9" s="28"/>
      <c r="D9" s="29" t="s">
        <v>24</v>
      </c>
      <c r="E9" s="30" t="s">
        <v>25</v>
      </c>
      <c r="F9" s="30"/>
      <c r="G9" s="30"/>
      <c r="H9" s="31"/>
      <c r="I9" s="32">
        <f>'2. melléklet_III'!DC9</f>
        <v>737810</v>
      </c>
      <c r="J9" s="33">
        <f>'3. melléklet_III'!AD9</f>
        <v>0</v>
      </c>
      <c r="K9" s="33">
        <f>'[1]4. melléklet_II'!Q9+'4. melléklet_III'!S9+'5. melléklet_III'!S9+'[1]7. melléklet_II'!R9+'6. melléklet_III'!M9+'7. melléklet_III'!P9</f>
        <v>0</v>
      </c>
      <c r="L9" s="33">
        <f t="shared" si="0"/>
        <v>737810</v>
      </c>
    </row>
    <row r="10" spans="1:12" s="34" customFormat="1" ht="15" customHeight="1" thickBot="1">
      <c r="A10" s="4" t="s">
        <v>26</v>
      </c>
      <c r="B10" s="27"/>
      <c r="C10" s="28"/>
      <c r="D10" s="35" t="s">
        <v>27</v>
      </c>
      <c r="E10" s="36" t="s">
        <v>28</v>
      </c>
      <c r="F10" s="37"/>
      <c r="G10" s="37"/>
      <c r="H10" s="37"/>
      <c r="I10" s="32">
        <f>'2. melléklet_III'!DC10</f>
        <v>83859</v>
      </c>
      <c r="J10" s="33">
        <f>'3. melléklet_III'!AD10</f>
        <v>0</v>
      </c>
      <c r="K10" s="33">
        <f>'[1]4. melléklet_II'!Q10+'4. melléklet_III'!S10+'5. melléklet_III'!S10+'[1]7. melléklet_II'!R10+'6. melléklet_III'!M10+'7. melléklet_III'!P10</f>
        <v>0</v>
      </c>
      <c r="L10" s="33">
        <f t="shared" si="0"/>
        <v>83859</v>
      </c>
    </row>
    <row r="11" spans="1:12" s="34" customFormat="1" ht="15" customHeight="1" thickBot="1">
      <c r="A11" s="4" t="s">
        <v>29</v>
      </c>
      <c r="B11" s="27"/>
      <c r="C11" s="28"/>
      <c r="D11" s="29" t="s">
        <v>30</v>
      </c>
      <c r="E11" s="38" t="s">
        <v>31</v>
      </c>
      <c r="F11" s="39"/>
      <c r="G11" s="39"/>
      <c r="H11" s="38"/>
      <c r="I11" s="32">
        <f>'2. melléklet_III'!DC11</f>
        <v>104852</v>
      </c>
      <c r="J11" s="33">
        <f>'3. melléklet_III'!AD11</f>
        <v>11323</v>
      </c>
      <c r="K11" s="33">
        <f>'[1]4. melléklet_II'!Q11+'4. melléklet_III'!S11+'5. melléklet_III'!S11+'[1]7. melléklet_II'!R11+'6. melléklet_III'!M11+'7. melléklet_III'!P11</f>
        <v>0</v>
      </c>
      <c r="L11" s="33">
        <f t="shared" si="0"/>
        <v>116175</v>
      </c>
    </row>
    <row r="12" spans="1:12" s="20" customFormat="1" ht="15" customHeight="1" thickBot="1">
      <c r="A12" s="4" t="s">
        <v>32</v>
      </c>
      <c r="B12" s="21"/>
      <c r="C12" s="22" t="s">
        <v>33</v>
      </c>
      <c r="D12" s="40" t="s">
        <v>34</v>
      </c>
      <c r="E12" s="41"/>
      <c r="F12" s="41"/>
      <c r="G12" s="41"/>
      <c r="H12" s="41"/>
      <c r="I12" s="42">
        <f>'2. melléklet_III'!DC12</f>
        <v>2278170</v>
      </c>
      <c r="J12" s="43">
        <f>'3. melléklet_III'!AD12</f>
        <v>100</v>
      </c>
      <c r="K12" s="43">
        <f>'[1]4. melléklet_II'!Q12+'4. melléklet_III'!S12+'5. melléklet_III'!S12+'[1]7. melléklet_II'!R12+'6. melléklet_III'!M12+'7. melléklet_III'!P12</f>
        <v>0</v>
      </c>
      <c r="L12" s="43">
        <f t="shared" si="0"/>
        <v>2278270</v>
      </c>
    </row>
    <row r="13" spans="1:12" s="48" customFormat="1" ht="15" customHeight="1" thickBot="1">
      <c r="A13" s="4" t="s">
        <v>35</v>
      </c>
      <c r="B13" s="44"/>
      <c r="C13" s="45"/>
      <c r="D13" s="46" t="s">
        <v>36</v>
      </c>
      <c r="E13" s="38" t="s">
        <v>37</v>
      </c>
      <c r="F13" s="47"/>
      <c r="G13" s="47"/>
      <c r="H13" s="47"/>
      <c r="I13" s="32">
        <f>'2. melléklet_III'!DC13</f>
        <v>2000</v>
      </c>
      <c r="J13" s="33">
        <f>'3. melléklet_III'!AD13</f>
        <v>0</v>
      </c>
      <c r="K13" s="33">
        <f>'[1]4. melléklet_II'!Q13+'4. melléklet_III'!S13+'5. melléklet_III'!S13+'[1]7. melléklet_II'!R13+'6. melléklet_III'!M13+'7. melléklet_III'!P13</f>
        <v>0</v>
      </c>
      <c r="L13" s="33">
        <f t="shared" si="0"/>
        <v>2000</v>
      </c>
    </row>
    <row r="14" spans="1:12" s="48" customFormat="1" ht="15" customHeight="1" thickBot="1">
      <c r="A14" s="4" t="s">
        <v>38</v>
      </c>
      <c r="B14" s="44"/>
      <c r="C14" s="45"/>
      <c r="D14" s="29" t="s">
        <v>39</v>
      </c>
      <c r="E14" s="38" t="s">
        <v>40</v>
      </c>
      <c r="F14" s="47"/>
      <c r="G14" s="47"/>
      <c r="H14" s="47"/>
      <c r="I14" s="32">
        <f>'2. melléklet_III'!DC14</f>
        <v>26500</v>
      </c>
      <c r="J14" s="33">
        <f>'3. melléklet_III'!AD14</f>
        <v>0</v>
      </c>
      <c r="K14" s="33">
        <f>'[1]4. melléklet_II'!Q14+'4. melléklet_III'!S14+'5. melléklet_III'!S14+'[1]7. melléklet_II'!R14+'6. melléklet_III'!M14+'7. melléklet_III'!P14</f>
        <v>0</v>
      </c>
      <c r="L14" s="33">
        <f t="shared" si="0"/>
        <v>26500</v>
      </c>
    </row>
    <row r="15" spans="1:12" s="48" customFormat="1" ht="15" customHeight="1" thickBot="1">
      <c r="A15" s="4" t="s">
        <v>41</v>
      </c>
      <c r="B15" s="44"/>
      <c r="C15" s="45"/>
      <c r="D15" s="29" t="s">
        <v>42</v>
      </c>
      <c r="E15" s="38" t="s">
        <v>43</v>
      </c>
      <c r="F15" s="47"/>
      <c r="G15" s="47"/>
      <c r="H15" s="47"/>
      <c r="I15" s="32">
        <f>'2. melléklet_III'!DC15</f>
        <v>2200000</v>
      </c>
      <c r="J15" s="33">
        <f>'3. melléklet_III'!AD15</f>
        <v>0</v>
      </c>
      <c r="K15" s="33">
        <f>'[1]4. melléklet_II'!Q15+'4. melléklet_III'!S15+'5. melléklet_III'!S15+'[1]7. melléklet_II'!R15+'6. melléklet_III'!M15+'7. melléklet_III'!P15</f>
        <v>0</v>
      </c>
      <c r="L15" s="33">
        <f t="shared" si="0"/>
        <v>2200000</v>
      </c>
    </row>
    <row r="16" spans="1:12" s="48" customFormat="1" ht="15" customHeight="1" thickBot="1">
      <c r="A16" s="4" t="s">
        <v>44</v>
      </c>
      <c r="B16" s="44"/>
      <c r="C16" s="45"/>
      <c r="D16" s="29" t="s">
        <v>45</v>
      </c>
      <c r="E16" s="38" t="s">
        <v>46</v>
      </c>
      <c r="F16" s="47"/>
      <c r="G16" s="47"/>
      <c r="H16" s="47"/>
      <c r="I16" s="32">
        <f>'2. melléklet_III'!DC16</f>
        <v>47000</v>
      </c>
      <c r="J16" s="33">
        <f>'3. melléklet_III'!AD16</f>
        <v>0</v>
      </c>
      <c r="K16" s="33">
        <f>'[1]4. melléklet_II'!Q16+'4. melléklet_III'!S16+'5. melléklet_III'!S16+'[1]7. melléklet_II'!R16+'6. melléklet_III'!M16+'7. melléklet_III'!P16</f>
        <v>0</v>
      </c>
      <c r="L16" s="33">
        <f t="shared" si="0"/>
        <v>47000</v>
      </c>
    </row>
    <row r="17" spans="1:12" s="48" customFormat="1" ht="15" customHeight="1" thickBot="1">
      <c r="A17" s="4" t="s">
        <v>47</v>
      </c>
      <c r="B17" s="44"/>
      <c r="C17" s="45"/>
      <c r="D17" s="29" t="s">
        <v>48</v>
      </c>
      <c r="E17" s="38" t="s">
        <v>49</v>
      </c>
      <c r="F17" s="47"/>
      <c r="G17" s="47"/>
      <c r="H17" s="47"/>
      <c r="I17" s="32">
        <f>'2. melléklet_III'!DC17</f>
        <v>200</v>
      </c>
      <c r="J17" s="33">
        <f>'3. melléklet_III'!AD17</f>
        <v>0</v>
      </c>
      <c r="K17" s="33">
        <f>'[1]4. melléklet_II'!Q17+'4. melléklet_III'!S17+'5. melléklet_III'!S17+'[1]7. melléklet_II'!R17+'6. melléklet_III'!M17+'7. melléklet_III'!P17</f>
        <v>0</v>
      </c>
      <c r="L17" s="33">
        <f t="shared" si="0"/>
        <v>200</v>
      </c>
    </row>
    <row r="18" spans="1:12" s="48" customFormat="1" ht="15" customHeight="1" thickBot="1">
      <c r="A18" s="4" t="s">
        <v>50</v>
      </c>
      <c r="B18" s="44"/>
      <c r="C18" s="45"/>
      <c r="D18" s="49" t="s">
        <v>51</v>
      </c>
      <c r="E18" s="38" t="s">
        <v>52</v>
      </c>
      <c r="F18" s="47"/>
      <c r="G18" s="47"/>
      <c r="H18" s="47"/>
      <c r="I18" s="32">
        <f>'2. melléklet_III'!DC18</f>
        <v>2470</v>
      </c>
      <c r="J18" s="33">
        <f>'3. melléklet_III'!AD18</f>
        <v>100</v>
      </c>
      <c r="K18" s="33">
        <f>'[1]4. melléklet_II'!Q18+'4. melléklet_III'!S18+'5. melléklet_III'!S18+'[1]7. melléklet_II'!R18+'6. melléklet_III'!M18+'7. melléklet_III'!P18</f>
        <v>0</v>
      </c>
      <c r="L18" s="33">
        <f t="shared" si="0"/>
        <v>2570</v>
      </c>
    </row>
    <row r="19" spans="1:12" s="20" customFormat="1" ht="15" customHeight="1" thickBot="1">
      <c r="A19" s="4" t="s">
        <v>53</v>
      </c>
      <c r="B19" s="21"/>
      <c r="C19" s="22" t="s">
        <v>54</v>
      </c>
      <c r="D19" s="40" t="s">
        <v>19</v>
      </c>
      <c r="E19" s="41"/>
      <c r="F19" s="41"/>
      <c r="G19" s="41"/>
      <c r="H19" s="41"/>
      <c r="I19" s="42">
        <f>'2. melléklet_III'!DC19</f>
        <v>140543</v>
      </c>
      <c r="J19" s="43">
        <f>'3. melléklet_III'!AD19</f>
        <v>9370</v>
      </c>
      <c r="K19" s="43">
        <f>'[1]4. melléklet_II'!Q19+'4. melléklet_III'!S19+'5. melléklet_III'!S19+'[1]7. melléklet_II'!R19+'6. melléklet_III'!M19+'7. melléklet_III'!P19</f>
        <v>245119</v>
      </c>
      <c r="L19" s="43">
        <f t="shared" si="0"/>
        <v>395032</v>
      </c>
    </row>
    <row r="20" spans="1:12" s="34" customFormat="1" ht="15" customHeight="1" thickBot="1">
      <c r="A20" s="4" t="s">
        <v>55</v>
      </c>
      <c r="B20" s="27"/>
      <c r="C20" s="28"/>
      <c r="D20" s="35" t="s">
        <v>56</v>
      </c>
      <c r="E20" s="38" t="s">
        <v>57</v>
      </c>
      <c r="F20" s="38"/>
      <c r="G20" s="38"/>
      <c r="H20" s="50"/>
      <c r="I20" s="32">
        <f>'2. melléklet_III'!DC20</f>
        <v>157</v>
      </c>
      <c r="J20" s="33">
        <f>'3. melléklet_III'!AD20</f>
        <v>0</v>
      </c>
      <c r="K20" s="33">
        <f>'[1]4. melléklet_II'!Q20+'4. melléklet_III'!S20+'5. melléklet_III'!S20+'[1]7. melléklet_II'!R20+'6. melléklet_III'!M20+'7. melléklet_III'!P20</f>
        <v>100</v>
      </c>
      <c r="L20" s="33">
        <f t="shared" si="0"/>
        <v>257</v>
      </c>
    </row>
    <row r="21" spans="1:12" s="34" customFormat="1" ht="15" customHeight="1" thickBot="1">
      <c r="A21" s="4" t="s">
        <v>58</v>
      </c>
      <c r="B21" s="27"/>
      <c r="C21" s="28"/>
      <c r="D21" s="35" t="s">
        <v>59</v>
      </c>
      <c r="E21" s="38" t="s">
        <v>60</v>
      </c>
      <c r="F21" s="38"/>
      <c r="G21" s="38"/>
      <c r="H21" s="50"/>
      <c r="I21" s="32">
        <f>'2. melléklet_III'!DC21</f>
        <v>22272</v>
      </c>
      <c r="J21" s="33">
        <f>'3. melléklet_III'!AD21</f>
        <v>1825</v>
      </c>
      <c r="K21" s="33">
        <f>'[1]4. melléklet_II'!Q21+'4. melléklet_III'!S21+'5. melléklet_III'!S21+'[1]7. melléklet_II'!R21+'6. melléklet_III'!M21+'7. melléklet_III'!P21</f>
        <v>140679</v>
      </c>
      <c r="L21" s="33">
        <f t="shared" si="0"/>
        <v>164776</v>
      </c>
    </row>
    <row r="22" spans="1:12" s="34" customFormat="1" ht="15" customHeight="1" thickBot="1">
      <c r="A22" s="4" t="s">
        <v>61</v>
      </c>
      <c r="B22" s="27"/>
      <c r="C22" s="28"/>
      <c r="D22" s="35" t="s">
        <v>62</v>
      </c>
      <c r="E22" s="50" t="s">
        <v>63</v>
      </c>
      <c r="F22" s="50"/>
      <c r="G22" s="50"/>
      <c r="H22" s="50"/>
      <c r="I22" s="32">
        <f>'2. melléklet_III'!DC22</f>
        <v>3700</v>
      </c>
      <c r="J22" s="33">
        <f>'3. melléklet_III'!AD22</f>
        <v>4157</v>
      </c>
      <c r="K22" s="33">
        <f>'[1]4. melléklet_II'!Q22+'4. melléklet_III'!S22+'5. melléklet_III'!S22+'[1]7. melléklet_II'!R22+'6. melléklet_III'!M22+'7. melléklet_III'!P22</f>
        <v>394</v>
      </c>
      <c r="L22" s="33">
        <f t="shared" si="0"/>
        <v>8251</v>
      </c>
    </row>
    <row r="23" spans="1:12" s="34" customFormat="1" ht="15" customHeight="1" thickBot="1">
      <c r="A23" s="4" t="s">
        <v>64</v>
      </c>
      <c r="B23" s="27"/>
      <c r="C23" s="28"/>
      <c r="D23" s="35" t="s">
        <v>65</v>
      </c>
      <c r="E23" s="50" t="s">
        <v>66</v>
      </c>
      <c r="F23" s="38"/>
      <c r="G23" s="38"/>
      <c r="H23" s="38"/>
      <c r="I23" s="32">
        <f>'2. melléklet_III'!DC23</f>
        <v>68348</v>
      </c>
      <c r="J23" s="33">
        <f>'3. melléklet_III'!AD23</f>
        <v>0</v>
      </c>
      <c r="K23" s="33">
        <f>'[1]4. melléklet_II'!Q23+'4. melléklet_III'!S23+'5. melléklet_III'!S23+'[1]7. melléklet_II'!R23+'6. melléklet_III'!M23+'7. melléklet_III'!P23</f>
        <v>0</v>
      </c>
      <c r="L23" s="33">
        <f t="shared" si="0"/>
        <v>68348</v>
      </c>
    </row>
    <row r="24" spans="1:12" s="34" customFormat="1" ht="15" customHeight="1" thickBot="1">
      <c r="A24" s="4" t="s">
        <v>67</v>
      </c>
      <c r="B24" s="27"/>
      <c r="C24" s="28"/>
      <c r="D24" s="35" t="s">
        <v>68</v>
      </c>
      <c r="E24" s="50" t="s">
        <v>69</v>
      </c>
      <c r="F24" s="38"/>
      <c r="G24" s="38"/>
      <c r="H24" s="38"/>
      <c r="I24" s="32">
        <f>'2. melléklet_III'!DC24</f>
        <v>0</v>
      </c>
      <c r="J24" s="33">
        <f>'3. melléklet_III'!AD24</f>
        <v>0</v>
      </c>
      <c r="K24" s="33">
        <f>'[1]4. melléklet_II'!Q24+'4. melléklet_III'!S24+'5. melléklet_III'!S24+'[1]7. melléklet_II'!R24+'6. melléklet_III'!M24+'7. melléklet_III'!P24</f>
        <v>52107</v>
      </c>
      <c r="L24" s="33">
        <f t="shared" si="0"/>
        <v>52107</v>
      </c>
    </row>
    <row r="25" spans="1:12" s="34" customFormat="1" ht="15" customHeight="1" thickBot="1">
      <c r="A25" s="4" t="s">
        <v>70</v>
      </c>
      <c r="B25" s="27"/>
      <c r="C25" s="28"/>
      <c r="D25" s="35" t="s">
        <v>71</v>
      </c>
      <c r="E25" s="50" t="s">
        <v>72</v>
      </c>
      <c r="F25" s="38"/>
      <c r="G25" s="38"/>
      <c r="H25" s="38"/>
      <c r="I25" s="32">
        <f>'2. melléklet_III'!DC25</f>
        <v>29790</v>
      </c>
      <c r="J25" s="33">
        <f>'3. melléklet_III'!AD25</f>
        <v>3338</v>
      </c>
      <c r="K25" s="33">
        <f>'[1]4. melléklet_II'!Q25+'4. melléklet_III'!S25+'5. melléklet_III'!S25+'[1]7. melléklet_II'!R25+'6. melléklet_III'!M25+'7. melléklet_III'!P25</f>
        <v>50837</v>
      </c>
      <c r="L25" s="33">
        <f t="shared" si="0"/>
        <v>83965</v>
      </c>
    </row>
    <row r="26" spans="1:12" s="34" customFormat="1" ht="15" customHeight="1" thickBot="1">
      <c r="A26" s="4" t="s">
        <v>73</v>
      </c>
      <c r="B26" s="27"/>
      <c r="C26" s="28"/>
      <c r="D26" s="35" t="s">
        <v>74</v>
      </c>
      <c r="E26" s="50" t="s">
        <v>75</v>
      </c>
      <c r="F26" s="38"/>
      <c r="G26" s="38"/>
      <c r="H26" s="38"/>
      <c r="I26" s="32">
        <f>'2. melléklet_III'!DC26</f>
        <v>4050</v>
      </c>
      <c r="J26" s="33">
        <f>'3. melléklet_III'!AD26</f>
        <v>0</v>
      </c>
      <c r="K26" s="33">
        <f>'[1]4. melléklet_II'!Q26+'4. melléklet_III'!S26+'5. melléklet_III'!S26+'[1]7. melléklet_II'!R26+'6. melléklet_III'!M26+'7. melléklet_III'!P26</f>
        <v>1002</v>
      </c>
      <c r="L26" s="33">
        <f t="shared" si="0"/>
        <v>5052</v>
      </c>
    </row>
    <row r="27" spans="1:12" s="34" customFormat="1" ht="15" customHeight="1" thickBot="1">
      <c r="A27" s="4" t="s">
        <v>76</v>
      </c>
      <c r="B27" s="27"/>
      <c r="C27" s="28"/>
      <c r="D27" s="35" t="s">
        <v>77</v>
      </c>
      <c r="E27" s="50" t="s">
        <v>78</v>
      </c>
      <c r="F27" s="38"/>
      <c r="G27" s="38"/>
      <c r="H27" s="38"/>
      <c r="I27" s="32">
        <f>'2. melléklet_III'!DC27</f>
        <v>8000</v>
      </c>
      <c r="J27" s="33">
        <f>'3. melléklet_III'!AD27</f>
        <v>50</v>
      </c>
      <c r="K27" s="33">
        <f>'[1]4. melléklet_II'!Q27+'4. melléklet_III'!S27+'5. melléklet_III'!S27+'[1]7. melléklet_II'!R27+'6. melléklet_III'!M27+'7. melléklet_III'!P27</f>
        <v>0</v>
      </c>
      <c r="L27" s="33">
        <f t="shared" si="0"/>
        <v>8050</v>
      </c>
    </row>
    <row r="28" spans="1:12" s="34" customFormat="1" ht="15" customHeight="1" thickBot="1">
      <c r="A28" s="4" t="s">
        <v>79</v>
      </c>
      <c r="B28" s="27"/>
      <c r="C28" s="28"/>
      <c r="D28" s="35" t="s">
        <v>80</v>
      </c>
      <c r="E28" s="50" t="s">
        <v>81</v>
      </c>
      <c r="F28" s="38"/>
      <c r="G28" s="38"/>
      <c r="H28" s="38"/>
      <c r="I28" s="32">
        <f>'2. melléklet_III'!DC28</f>
        <v>4226</v>
      </c>
      <c r="J28" s="33">
        <f>'3. melléklet_III'!AD28</f>
        <v>0</v>
      </c>
      <c r="K28" s="33">
        <f>'[1]4. melléklet_II'!Q28+'4. melléklet_III'!S28+'5. melléklet_III'!S28+'[1]7. melléklet_II'!R28+'6. melléklet_III'!M28+'7. melléklet_III'!P28</f>
        <v>0</v>
      </c>
      <c r="L28" s="33">
        <f t="shared" si="0"/>
        <v>4226</v>
      </c>
    </row>
    <row r="29" spans="1:12" s="20" customFormat="1" ht="15" customHeight="1" thickBot="1">
      <c r="A29" s="4" t="s">
        <v>82</v>
      </c>
      <c r="B29" s="21"/>
      <c r="C29" s="22" t="s">
        <v>83</v>
      </c>
      <c r="D29" s="23" t="s">
        <v>84</v>
      </c>
      <c r="E29" s="24"/>
      <c r="F29" s="41"/>
      <c r="G29" s="41"/>
      <c r="H29" s="41"/>
      <c r="I29" s="42">
        <f>'2. melléklet_III'!DC29</f>
        <v>5000</v>
      </c>
      <c r="J29" s="43">
        <f>'3. melléklet_III'!AD29</f>
        <v>0</v>
      </c>
      <c r="K29" s="43">
        <f>'[1]4. melléklet_II'!Q29+'4. melléklet_III'!S29+'5. melléklet_III'!S29+'[1]7. melléklet_II'!R29+'6. melléklet_III'!M29+'7. melléklet_III'!P29</f>
        <v>0</v>
      </c>
      <c r="L29" s="43">
        <f t="shared" si="0"/>
        <v>5000</v>
      </c>
    </row>
    <row r="30" spans="1:12" s="55" customFormat="1" ht="15" customHeight="1" thickBot="1">
      <c r="A30" s="4" t="s">
        <v>85</v>
      </c>
      <c r="B30" s="51"/>
      <c r="C30" s="52"/>
      <c r="D30" s="29" t="s">
        <v>86</v>
      </c>
      <c r="E30" s="50" t="s">
        <v>87</v>
      </c>
      <c r="F30" s="53"/>
      <c r="G30" s="54"/>
      <c r="H30" s="54"/>
      <c r="I30" s="32">
        <f>'2. melléklet_III'!DC30</f>
        <v>0</v>
      </c>
      <c r="J30" s="33">
        <f>'3. melléklet_III'!AD30</f>
        <v>0</v>
      </c>
      <c r="K30" s="33">
        <f>'[1]4. melléklet_II'!Q30+'4. melléklet_III'!S30+'5. melléklet_III'!S30+'[1]7. melléklet_II'!R30+'6. melléklet_III'!M30+'7. melléklet_III'!P30</f>
        <v>0</v>
      </c>
      <c r="L30" s="33">
        <f t="shared" si="0"/>
        <v>0</v>
      </c>
    </row>
    <row r="31" spans="1:12" s="55" customFormat="1" ht="15" customHeight="1" thickBot="1">
      <c r="A31" s="4" t="s">
        <v>88</v>
      </c>
      <c r="B31" s="51"/>
      <c r="C31" s="52"/>
      <c r="D31" s="29" t="s">
        <v>89</v>
      </c>
      <c r="E31" s="50" t="s">
        <v>90</v>
      </c>
      <c r="F31" s="53"/>
      <c r="G31" s="54"/>
      <c r="H31" s="54"/>
      <c r="I31" s="32">
        <f>'2. melléklet_III'!DC31</f>
        <v>5000</v>
      </c>
      <c r="J31" s="33">
        <f>'3. melléklet_III'!AD31</f>
        <v>0</v>
      </c>
      <c r="K31" s="33">
        <f>'[1]4. melléklet_II'!Q31+'4. melléklet_III'!S31+'5. melléklet_III'!S31+'[1]7. melléklet_II'!R31+'6. melléklet_III'!M31+'7. melléklet_III'!P31</f>
        <v>0</v>
      </c>
      <c r="L31" s="33">
        <f t="shared" si="0"/>
        <v>5000</v>
      </c>
    </row>
    <row r="32" spans="1:12" s="20" customFormat="1" ht="15" customHeight="1" thickBot="1">
      <c r="A32" s="4" t="s">
        <v>91</v>
      </c>
      <c r="B32" s="15" t="s">
        <v>92</v>
      </c>
      <c r="C32" s="16" t="s">
        <v>93</v>
      </c>
      <c r="D32" s="16"/>
      <c r="E32" s="16"/>
      <c r="F32" s="16"/>
      <c r="G32" s="16"/>
      <c r="H32" s="16"/>
      <c r="I32" s="18">
        <f>'2. melléklet_III'!DC32</f>
        <v>82392</v>
      </c>
      <c r="J32" s="19">
        <f>'3. melléklet_III'!AD32</f>
        <v>6787</v>
      </c>
      <c r="K32" s="19">
        <f>'[1]4. melléklet_II'!Q32+'4. melléklet_III'!S32+'5. melléklet_III'!S32+'[1]7. melléklet_II'!R32+'6. melléklet_III'!M32+'7. melléklet_III'!P32</f>
        <v>0</v>
      </c>
      <c r="L32" s="19">
        <f t="shared" si="0"/>
        <v>89179</v>
      </c>
    </row>
    <row r="33" spans="1:12" s="20" customFormat="1" ht="15" customHeight="1" thickBot="1">
      <c r="A33" s="4" t="s">
        <v>94</v>
      </c>
      <c r="B33" s="21"/>
      <c r="C33" s="56" t="s">
        <v>95</v>
      </c>
      <c r="D33" s="57" t="s">
        <v>96</v>
      </c>
      <c r="E33" s="23"/>
      <c r="F33" s="24"/>
      <c r="G33" s="24"/>
      <c r="H33" s="24"/>
      <c r="I33" s="25">
        <f>'2. melléklet_III'!DC33</f>
        <v>38057</v>
      </c>
      <c r="J33" s="26">
        <f>'3. melléklet_III'!AD33</f>
        <v>0</v>
      </c>
      <c r="K33" s="26">
        <f>'[1]4. melléklet_II'!Q33+'4. melléklet_III'!S33+'5. melléklet_III'!S33+'[1]7. melléklet_II'!R33+'6. melléklet_III'!M33+'7. melléklet_III'!P33</f>
        <v>0</v>
      </c>
      <c r="L33" s="26">
        <f t="shared" si="0"/>
        <v>38057</v>
      </c>
    </row>
    <row r="34" spans="1:12" s="34" customFormat="1" ht="15" customHeight="1" thickBot="1">
      <c r="A34" s="4" t="s">
        <v>97</v>
      </c>
      <c r="B34" s="27"/>
      <c r="C34" s="28"/>
      <c r="D34" s="29" t="s">
        <v>98</v>
      </c>
      <c r="E34" s="38" t="s">
        <v>99</v>
      </c>
      <c r="F34" s="38"/>
      <c r="G34" s="38"/>
      <c r="H34" s="38"/>
      <c r="I34" s="32">
        <f>'2. melléklet_III'!DC34</f>
        <v>0</v>
      </c>
      <c r="J34" s="33">
        <f>'3. melléklet_III'!AD34</f>
        <v>0</v>
      </c>
      <c r="K34" s="33">
        <f>'[1]4. melléklet_II'!Q34+'4. melléklet_III'!S34+'5. melléklet_III'!S34+'[1]7. melléklet_II'!R34+'6. melléklet_III'!M34+'7. melléklet_III'!P34</f>
        <v>0</v>
      </c>
      <c r="L34" s="33">
        <f t="shared" si="0"/>
        <v>0</v>
      </c>
    </row>
    <row r="35" spans="1:12" s="34" customFormat="1" ht="15" customHeight="1" thickBot="1">
      <c r="A35" s="4" t="s">
        <v>100</v>
      </c>
      <c r="B35" s="27"/>
      <c r="C35" s="29"/>
      <c r="D35" s="29" t="s">
        <v>101</v>
      </c>
      <c r="E35" s="38" t="s">
        <v>102</v>
      </c>
      <c r="F35" s="39"/>
      <c r="G35" s="39"/>
      <c r="H35" s="38"/>
      <c r="I35" s="32">
        <f>'2. melléklet_III'!DC35</f>
        <v>38057</v>
      </c>
      <c r="J35" s="33">
        <f>'3. melléklet_III'!AD35</f>
        <v>0</v>
      </c>
      <c r="K35" s="33">
        <f>'[1]4. melléklet_II'!Q35+'4. melléklet_III'!S35+'5. melléklet_III'!S35+'[1]7. melléklet_II'!R35+'6. melléklet_III'!M35+'7. melléklet_III'!P35</f>
        <v>0</v>
      </c>
      <c r="L35" s="33">
        <f t="shared" si="0"/>
        <v>38057</v>
      </c>
    </row>
    <row r="36" spans="1:12" s="20" customFormat="1" ht="15" customHeight="1" thickBot="1">
      <c r="A36" s="4" t="s">
        <v>103</v>
      </c>
      <c r="B36" s="21"/>
      <c r="C36" s="56" t="s">
        <v>104</v>
      </c>
      <c r="D36" s="58" t="s">
        <v>93</v>
      </c>
      <c r="E36" s="40"/>
      <c r="F36" s="41"/>
      <c r="G36" s="41"/>
      <c r="H36" s="41"/>
      <c r="I36" s="42">
        <f>'2. melléklet_III'!DC36</f>
        <v>8936</v>
      </c>
      <c r="J36" s="43">
        <f>'3. melléklet_III'!AD36</f>
        <v>6787</v>
      </c>
      <c r="K36" s="43">
        <f>'[1]4. melléklet_II'!Q36+'4. melléklet_III'!S36+'5. melléklet_III'!S36+'[1]7. melléklet_II'!R36+'6. melléklet_III'!M36+'7. melléklet_III'!P36</f>
        <v>0</v>
      </c>
      <c r="L36" s="43">
        <f t="shared" si="0"/>
        <v>15723</v>
      </c>
    </row>
    <row r="37" spans="1:12" s="34" customFormat="1" ht="15" customHeight="1" thickBot="1">
      <c r="A37" s="4" t="s">
        <v>105</v>
      </c>
      <c r="B37" s="27"/>
      <c r="C37" s="28"/>
      <c r="D37" s="29" t="s">
        <v>106</v>
      </c>
      <c r="E37" s="38" t="s">
        <v>107</v>
      </c>
      <c r="F37" s="38"/>
      <c r="G37" s="38"/>
      <c r="H37" s="38"/>
      <c r="I37" s="32">
        <f>'2. melléklet_III'!DC37</f>
        <v>8936</v>
      </c>
      <c r="J37" s="33">
        <f>'3. melléklet_III'!AD37</f>
        <v>0</v>
      </c>
      <c r="K37" s="33">
        <f>'[1]4. melléklet_II'!Q37+'4. melléklet_III'!S37+'5. melléklet_III'!S37+'[1]7. melléklet_II'!R37+'6. melléklet_III'!M37+'7. melléklet_III'!P37</f>
        <v>0</v>
      </c>
      <c r="L37" s="33">
        <f t="shared" si="0"/>
        <v>8936</v>
      </c>
    </row>
    <row r="38" spans="1:12" s="34" customFormat="1" ht="15" customHeight="1" thickBot="1">
      <c r="A38" s="4" t="s">
        <v>108</v>
      </c>
      <c r="B38" s="27"/>
      <c r="C38" s="28"/>
      <c r="D38" s="29" t="s">
        <v>109</v>
      </c>
      <c r="E38" s="38" t="s">
        <v>110</v>
      </c>
      <c r="F38" s="50"/>
      <c r="G38" s="50"/>
      <c r="H38" s="50"/>
      <c r="I38" s="32">
        <f>'2. melléklet_III'!DC38</f>
        <v>0</v>
      </c>
      <c r="J38" s="33">
        <f>'3. melléklet_III'!AD38</f>
        <v>6787</v>
      </c>
      <c r="K38" s="33">
        <f>'[1]4. melléklet_II'!Q38+'4. melléklet_III'!S38+'5. melléklet_III'!S38+'[1]7. melléklet_II'!R38+'6. melléklet_III'!M38+'7. melléklet_III'!P38</f>
        <v>0</v>
      </c>
      <c r="L38" s="33">
        <f t="shared" si="0"/>
        <v>6787</v>
      </c>
    </row>
    <row r="39" spans="1:12" s="20" customFormat="1" ht="15" customHeight="1" thickBot="1">
      <c r="A39" s="4" t="s">
        <v>111</v>
      </c>
      <c r="B39" s="21"/>
      <c r="C39" s="56" t="s">
        <v>112</v>
      </c>
      <c r="D39" s="23" t="s">
        <v>113</v>
      </c>
      <c r="E39" s="59"/>
      <c r="F39" s="24"/>
      <c r="G39" s="24"/>
      <c r="H39" s="24"/>
      <c r="I39" s="25">
        <f>'2. melléklet_III'!DC39</f>
        <v>35399</v>
      </c>
      <c r="J39" s="26">
        <f>'3. melléklet_III'!AD39</f>
        <v>0</v>
      </c>
      <c r="K39" s="26">
        <f>'[1]4. melléklet_II'!Q39+'4. melléklet_III'!S39+'5. melléklet_III'!S39+'[1]7. melléklet_II'!R39+'6. melléklet_III'!M39+'7. melléklet_III'!P39</f>
        <v>0</v>
      </c>
      <c r="L39" s="26">
        <f t="shared" si="0"/>
        <v>35399</v>
      </c>
    </row>
    <row r="40" spans="1:12" s="20" customFormat="1" ht="15" customHeight="1" thickBot="1">
      <c r="A40" s="4" t="s">
        <v>114</v>
      </c>
      <c r="B40" s="21"/>
      <c r="C40" s="56"/>
      <c r="D40" s="29" t="s">
        <v>115</v>
      </c>
      <c r="E40" s="38" t="s">
        <v>116</v>
      </c>
      <c r="F40" s="24"/>
      <c r="G40" s="24"/>
      <c r="H40" s="24"/>
      <c r="I40" s="60">
        <f>'2. melléklet_III'!DC40</f>
        <v>26738</v>
      </c>
      <c r="J40" s="61">
        <f>'3. melléklet_III'!AD40</f>
        <v>0</v>
      </c>
      <c r="K40" s="61">
        <f>'[1]4. melléklet_II'!Q40+'4. melléklet_III'!S40+'5. melléklet_III'!S40+'[1]7. melléklet_II'!R40+'6. melléklet_III'!M40+'7. melléklet_III'!P40</f>
        <v>0</v>
      </c>
      <c r="L40" s="61">
        <f t="shared" si="0"/>
        <v>26738</v>
      </c>
    </row>
    <row r="41" spans="1:12" s="34" customFormat="1" ht="15" customHeight="1" thickBot="1">
      <c r="A41" s="4" t="s">
        <v>117</v>
      </c>
      <c r="B41" s="27"/>
      <c r="C41" s="28"/>
      <c r="D41" s="29" t="s">
        <v>118</v>
      </c>
      <c r="E41" s="50" t="s">
        <v>119</v>
      </c>
      <c r="F41" s="50"/>
      <c r="G41" s="50"/>
      <c r="H41" s="50"/>
      <c r="I41" s="60">
        <f>'2. melléklet_III'!DC41</f>
        <v>8661</v>
      </c>
      <c r="J41" s="61">
        <f>'3. melléklet_III'!AD41</f>
        <v>0</v>
      </c>
      <c r="K41" s="61">
        <f>'[1]4. melléklet_II'!Q41+'4. melléklet_III'!S41+'5. melléklet_III'!S41+'[1]7. melléklet_II'!R41+'6. melléklet_III'!M41+'7. melléklet_III'!P41</f>
        <v>0</v>
      </c>
      <c r="L41" s="61">
        <f t="shared" si="0"/>
        <v>8661</v>
      </c>
    </row>
    <row r="42" spans="1:12" s="20" customFormat="1" ht="30" customHeight="1" thickBot="1">
      <c r="A42" s="4" t="s">
        <v>120</v>
      </c>
      <c r="B42" s="62" t="s">
        <v>121</v>
      </c>
      <c r="C42" s="63"/>
      <c r="D42" s="63"/>
      <c r="E42" s="63"/>
      <c r="F42" s="63"/>
      <c r="G42" s="63"/>
      <c r="H42" s="63"/>
      <c r="I42" s="64">
        <f>'2. melléklet_III'!DC42</f>
        <v>3432626</v>
      </c>
      <c r="J42" s="65">
        <f>'3. melléklet_III'!AD42</f>
        <v>27580</v>
      </c>
      <c r="K42" s="65">
        <f>'[1]4. melléklet_II'!Q42+'4. melléklet_III'!S42+'5. melléklet_III'!S42+'[1]7. melléklet_II'!R42+'6. melléklet_III'!M42+'7. melléklet_III'!P42</f>
        <v>245119</v>
      </c>
      <c r="L42" s="65">
        <f t="shared" si="0"/>
        <v>3705325</v>
      </c>
    </row>
    <row r="43" spans="1:12" s="67" customFormat="1" ht="15" customHeight="1" thickBot="1">
      <c r="A43" s="4" t="s">
        <v>122</v>
      </c>
      <c r="B43" s="15" t="s">
        <v>123</v>
      </c>
      <c r="C43" s="66" t="s">
        <v>124</v>
      </c>
      <c r="D43" s="66"/>
      <c r="E43" s="66"/>
      <c r="F43" s="66"/>
      <c r="G43" s="66"/>
      <c r="H43" s="66"/>
      <c r="I43" s="18">
        <f>'2. melléklet_III'!DC43</f>
        <v>1358573</v>
      </c>
      <c r="J43" s="19">
        <f>'3. melléklet_III'!AD43</f>
        <v>413535</v>
      </c>
      <c r="K43" s="19">
        <f>'[1]4. melléklet_II'!Q43+'4. melléklet_III'!S43+'5. melléklet_III'!S43+'[1]7. melléklet_II'!R43+'6. melléklet_III'!M43+'7. melléklet_III'!P43</f>
        <v>1006819</v>
      </c>
      <c r="L43" s="19">
        <f t="shared" si="0"/>
        <v>2778927</v>
      </c>
    </row>
    <row r="44" spans="1:12" s="67" customFormat="1" ht="15" customHeight="1" thickBot="1">
      <c r="A44" s="4" t="s">
        <v>125</v>
      </c>
      <c r="B44" s="68"/>
      <c r="C44" s="22" t="s">
        <v>126</v>
      </c>
      <c r="D44" s="40" t="s">
        <v>127</v>
      </c>
      <c r="E44" s="40"/>
      <c r="F44" s="40"/>
      <c r="G44" s="40"/>
      <c r="H44" s="40"/>
      <c r="I44" s="42">
        <f>'2. melléklet_III'!DC44</f>
        <v>0</v>
      </c>
      <c r="J44" s="43">
        <f>'3. melléklet_III'!AD44</f>
        <v>0</v>
      </c>
      <c r="K44" s="43">
        <f>'[1]4. melléklet_II'!Q44+'4. melléklet_III'!S44+'5. melléklet_III'!S44+'[1]7. melléklet_II'!R44+'6. melléklet_III'!M44+'7. melléklet_III'!P44</f>
        <v>0</v>
      </c>
      <c r="L44" s="43">
        <f t="shared" si="0"/>
        <v>0</v>
      </c>
    </row>
    <row r="45" spans="1:12" s="34" customFormat="1" ht="15" customHeight="1" thickBot="1">
      <c r="A45" s="4" t="s">
        <v>128</v>
      </c>
      <c r="B45" s="27"/>
      <c r="C45" s="29"/>
      <c r="D45" s="35" t="s">
        <v>129</v>
      </c>
      <c r="E45" s="38" t="s">
        <v>130</v>
      </c>
      <c r="F45" s="38"/>
      <c r="G45" s="38"/>
      <c r="H45" s="38"/>
      <c r="I45" s="32">
        <f>'2. melléklet_III'!DC45</f>
        <v>0</v>
      </c>
      <c r="J45" s="33">
        <f>'3. melléklet_III'!AD45</f>
        <v>0</v>
      </c>
      <c r="K45" s="33">
        <f>'[1]4. melléklet_II'!Q45+'4. melléklet_III'!S45+'5. melléklet_III'!S45+'[1]7. melléklet_II'!R45+'6. melléklet_III'!M45+'7. melléklet_III'!P45</f>
        <v>0</v>
      </c>
      <c r="L45" s="33">
        <f t="shared" si="0"/>
        <v>0</v>
      </c>
    </row>
    <row r="46" spans="1:12" s="20" customFormat="1" ht="15" customHeight="1" thickBot="1">
      <c r="A46" s="4" t="s">
        <v>131</v>
      </c>
      <c r="B46" s="21"/>
      <c r="C46" s="22" t="s">
        <v>132</v>
      </c>
      <c r="D46" s="40" t="s">
        <v>133</v>
      </c>
      <c r="E46" s="40"/>
      <c r="F46" s="40"/>
      <c r="G46" s="40"/>
      <c r="H46" s="24"/>
      <c r="I46" s="42">
        <f>'2. melléklet_III'!DC46</f>
        <v>1358573</v>
      </c>
      <c r="J46" s="43">
        <f>'3. melléklet_III'!AD46</f>
        <v>8272</v>
      </c>
      <c r="K46" s="43">
        <f>'[1]4. melléklet_II'!Q46+'4. melléklet_III'!S46+'5. melléklet_III'!S46+'[1]7. melléklet_II'!R46+'6. melléklet_III'!M46+'7. melléklet_III'!P46</f>
        <v>98524</v>
      </c>
      <c r="L46" s="43">
        <f t="shared" si="0"/>
        <v>1465369</v>
      </c>
    </row>
    <row r="47" spans="1:12" s="55" customFormat="1" ht="15" customHeight="1" thickBot="1">
      <c r="A47" s="4" t="s">
        <v>134</v>
      </c>
      <c r="B47" s="51"/>
      <c r="C47" s="29"/>
      <c r="D47" s="29" t="s">
        <v>135</v>
      </c>
      <c r="E47" s="50" t="s">
        <v>136</v>
      </c>
      <c r="F47" s="50"/>
      <c r="G47" s="50"/>
      <c r="H47" s="54"/>
      <c r="I47" s="60">
        <f>'2. melléklet_III'!DC47</f>
        <v>208148</v>
      </c>
      <c r="J47" s="61">
        <f>'3. melléklet_III'!AD47</f>
        <v>8272</v>
      </c>
      <c r="K47" s="61">
        <f>'[1]4. melléklet_II'!Q47+'4. melléklet_III'!S47+'5. melléklet_III'!S47+'[1]7. melléklet_II'!R47+'6. melléklet_III'!M47+'7. melléklet_III'!P47</f>
        <v>96784</v>
      </c>
      <c r="L47" s="61">
        <f t="shared" si="0"/>
        <v>313204</v>
      </c>
    </row>
    <row r="48" spans="1:12" s="55" customFormat="1" ht="15" customHeight="1" thickBot="1">
      <c r="A48" s="4" t="s">
        <v>137</v>
      </c>
      <c r="B48" s="51"/>
      <c r="C48" s="29"/>
      <c r="D48" s="29" t="s">
        <v>138</v>
      </c>
      <c r="E48" s="50" t="s">
        <v>139</v>
      </c>
      <c r="F48" s="50"/>
      <c r="G48" s="50"/>
      <c r="H48" s="54"/>
      <c r="I48" s="60">
        <f>'2. melléklet_III'!DC48</f>
        <v>1150425</v>
      </c>
      <c r="J48" s="61">
        <f>'3. melléklet_III'!AD48</f>
        <v>0</v>
      </c>
      <c r="K48" s="61">
        <f>'[1]4. melléklet_II'!Q48+'4. melléklet_III'!S48+'5. melléklet_III'!S48+'[1]7. melléklet_II'!R48+'6. melléklet_III'!M48+'7. melléklet_III'!P48</f>
        <v>1740</v>
      </c>
      <c r="L48" s="61">
        <f t="shared" si="0"/>
        <v>1152165</v>
      </c>
    </row>
    <row r="49" spans="1:12" s="20" customFormat="1" ht="15" customHeight="1" thickBot="1">
      <c r="A49" s="4" t="s">
        <v>140</v>
      </c>
      <c r="B49" s="69"/>
      <c r="C49" s="70" t="s">
        <v>141</v>
      </c>
      <c r="D49" s="71" t="s">
        <v>142</v>
      </c>
      <c r="E49" s="72"/>
      <c r="F49" s="72"/>
      <c r="G49" s="72"/>
      <c r="H49" s="72"/>
      <c r="I49" s="73">
        <f>'2. melléklet_III'!DC49</f>
        <v>0</v>
      </c>
      <c r="J49" s="74">
        <f>'3. melléklet_III'!AD49</f>
        <v>405263</v>
      </c>
      <c r="K49" s="74">
        <f>'[1]4. melléklet_II'!Q49+'4. melléklet_III'!S49+'5. melléklet_III'!S49+'[1]7. melléklet_II'!R49+'6. melléklet_III'!M49+'7. melléklet_III'!P49</f>
        <v>908295</v>
      </c>
      <c r="L49" s="74">
        <f t="shared" si="0"/>
        <v>1313558</v>
      </c>
    </row>
    <row r="50" spans="1:12" s="20" customFormat="1" ht="15" customHeight="1" thickBot="1">
      <c r="A50" s="4" t="s">
        <v>143</v>
      </c>
      <c r="B50" s="75"/>
      <c r="C50" s="76"/>
      <c r="D50" s="77"/>
      <c r="E50" s="77"/>
      <c r="F50" s="77"/>
      <c r="G50" s="77"/>
      <c r="H50" s="77"/>
      <c r="I50" s="18">
        <f>'2. melléklet_III'!DC50</f>
        <v>0</v>
      </c>
      <c r="J50" s="19">
        <f>'3. melléklet_III'!AD50</f>
        <v>0</v>
      </c>
      <c r="K50" s="19">
        <f>'[1]4. melléklet_II'!Q50+'4. melléklet_III'!S50+'5. melléklet_III'!S50+'[1]7. melléklet_II'!R50+'6. melléklet_III'!M50+'7. melléklet_III'!P50</f>
        <v>0</v>
      </c>
      <c r="L50" s="19">
        <f t="shared" si="0"/>
        <v>0</v>
      </c>
    </row>
    <row r="51" spans="1:12" s="20" customFormat="1" ht="30" customHeight="1" thickBot="1">
      <c r="A51" s="4" t="s">
        <v>144</v>
      </c>
      <c r="B51" s="78" t="s">
        <v>145</v>
      </c>
      <c r="C51" s="79"/>
      <c r="D51" s="79"/>
      <c r="E51" s="79"/>
      <c r="F51" s="79"/>
      <c r="G51" s="79"/>
      <c r="H51" s="79"/>
      <c r="I51" s="64">
        <f>'2. melléklet_III'!DC51</f>
        <v>4791199</v>
      </c>
      <c r="J51" s="64">
        <f>'3. melléklet_III'!AD51</f>
        <v>441115</v>
      </c>
      <c r="K51" s="64">
        <f>'[1]4. melléklet_II'!Q51+'4. melléklet_III'!S51+'5. melléklet_III'!S51+'[1]7. melléklet_II'!R51+'6. melléklet_III'!M51+'7. melléklet_III'!P51</f>
        <v>1251938</v>
      </c>
      <c r="L51" s="65">
        <f>SUM(I51:K51)-L49</f>
        <v>5170694</v>
      </c>
    </row>
    <row r="52" spans="1:12" s="48" customFormat="1" ht="15" customHeight="1" thickBot="1">
      <c r="A52" s="4" t="s">
        <v>146</v>
      </c>
      <c r="B52" s="80"/>
      <c r="C52" s="81"/>
      <c r="D52" s="81"/>
      <c r="E52" s="81"/>
      <c r="F52" s="81"/>
      <c r="G52" s="81"/>
      <c r="H52" s="81"/>
      <c r="I52" s="81"/>
      <c r="J52" s="81"/>
      <c r="K52" s="81"/>
      <c r="L52" s="82"/>
    </row>
    <row r="53" spans="1:12" ht="75.75" thickBot="1">
      <c r="A53" s="4" t="s">
        <v>147</v>
      </c>
      <c r="B53" s="13" t="s">
        <v>12</v>
      </c>
      <c r="C53" s="13"/>
      <c r="D53" s="13"/>
      <c r="E53" s="13"/>
      <c r="F53" s="13"/>
      <c r="G53" s="13"/>
      <c r="H53" s="13"/>
      <c r="I53" s="14" t="s">
        <v>13</v>
      </c>
      <c r="J53" s="14" t="s">
        <v>14</v>
      </c>
      <c r="K53" s="14" t="s">
        <v>15</v>
      </c>
      <c r="L53" s="14" t="s">
        <v>16</v>
      </c>
    </row>
    <row r="54" spans="1:12" s="86" customFormat="1" ht="16.5" thickBot="1">
      <c r="A54" s="4" t="s">
        <v>148</v>
      </c>
      <c r="B54" s="83" t="s">
        <v>18</v>
      </c>
      <c r="C54" s="84" t="s">
        <v>149</v>
      </c>
      <c r="D54" s="84"/>
      <c r="E54" s="84"/>
      <c r="F54" s="84"/>
      <c r="G54" s="84"/>
      <c r="H54" s="84"/>
      <c r="I54" s="85">
        <f>'2. melléklet_III'!DC54</f>
        <v>1626248</v>
      </c>
      <c r="J54" s="85">
        <f>'3. melléklet_III'!AD54</f>
        <v>412115</v>
      </c>
      <c r="K54" s="85">
        <f>'[1]4. melléklet_II'!Q54+'4. melléklet_III'!S54+'5. melléklet_III'!S54+'[1]7. melléklet_II'!R54+'6. melléklet_III'!M54+'7. melléklet_III'!P54</f>
        <v>1235120</v>
      </c>
      <c r="L54" s="85">
        <f aca="true" t="shared" si="1" ref="L54:L79">SUM(I54:K54)</f>
        <v>3273483</v>
      </c>
    </row>
    <row r="55" spans="1:12" s="86" customFormat="1" ht="16.5" thickBot="1">
      <c r="A55" s="4" t="s">
        <v>150</v>
      </c>
      <c r="B55" s="87"/>
      <c r="C55" s="88" t="s">
        <v>21</v>
      </c>
      <c r="D55" s="89" t="s">
        <v>151</v>
      </c>
      <c r="E55" s="89"/>
      <c r="F55" s="89"/>
      <c r="G55" s="89"/>
      <c r="H55" s="90"/>
      <c r="I55" s="91">
        <f>'2. melléklet_III'!DC55</f>
        <v>114329</v>
      </c>
      <c r="J55" s="91">
        <f>'3. melléklet_III'!AD55</f>
        <v>218163</v>
      </c>
      <c r="K55" s="91">
        <f>'[1]4. melléklet_II'!Q55+'4. melléklet_III'!S55+'5. melléklet_III'!S55+'[1]7. melléklet_II'!R55+'6. melléklet_III'!M55+'7. melléklet_III'!P55</f>
        <v>499116</v>
      </c>
      <c r="L55" s="91">
        <f t="shared" si="1"/>
        <v>831608</v>
      </c>
    </row>
    <row r="56" spans="1:12" s="86" customFormat="1" ht="16.5" thickBot="1">
      <c r="A56" s="4" t="s">
        <v>152</v>
      </c>
      <c r="B56" s="87"/>
      <c r="C56" s="88" t="s">
        <v>33</v>
      </c>
      <c r="D56" s="92" t="s">
        <v>153</v>
      </c>
      <c r="E56" s="93"/>
      <c r="F56" s="92"/>
      <c r="G56" s="92"/>
      <c r="H56" s="94"/>
      <c r="I56" s="95">
        <f>'2. melléklet_III'!DC56</f>
        <v>31923</v>
      </c>
      <c r="J56" s="95">
        <f>'3. melléklet_III'!AD56</f>
        <v>61552</v>
      </c>
      <c r="K56" s="95">
        <f>'[1]4. melléklet_II'!Q56+'4. melléklet_III'!S56+'5. melléklet_III'!S56+'[1]7. melléklet_II'!R56+'6. melléklet_III'!M56+'7. melléklet_III'!P56</f>
        <v>144005</v>
      </c>
      <c r="L56" s="95">
        <f t="shared" si="1"/>
        <v>237480</v>
      </c>
    </row>
    <row r="57" spans="1:12" s="86" customFormat="1" ht="16.5" thickBot="1">
      <c r="A57" s="4" t="s">
        <v>154</v>
      </c>
      <c r="B57" s="87"/>
      <c r="C57" s="88" t="s">
        <v>54</v>
      </c>
      <c r="D57" s="92" t="s">
        <v>155</v>
      </c>
      <c r="E57" s="93"/>
      <c r="F57" s="92"/>
      <c r="G57" s="92"/>
      <c r="H57" s="94"/>
      <c r="I57" s="95">
        <f>'2. melléklet_III'!DC57</f>
        <v>641151</v>
      </c>
      <c r="J57" s="95">
        <f>'3. melléklet_III'!AD57</f>
        <v>129848</v>
      </c>
      <c r="K57" s="95">
        <f>'[1]4. melléklet_II'!Q57+'4. melléklet_III'!S57+'5. melléklet_III'!S57+'[1]7. melléklet_II'!R57+'6. melléklet_III'!M57+'7. melléklet_III'!P57</f>
        <v>513609</v>
      </c>
      <c r="L57" s="95">
        <f t="shared" si="1"/>
        <v>1284608</v>
      </c>
    </row>
    <row r="58" spans="1:12" s="86" customFormat="1" ht="16.5" thickBot="1">
      <c r="A58" s="4" t="s">
        <v>156</v>
      </c>
      <c r="B58" s="87"/>
      <c r="C58" s="88" t="s">
        <v>157</v>
      </c>
      <c r="D58" s="96" t="s">
        <v>158</v>
      </c>
      <c r="E58" s="97"/>
      <c r="F58" s="97"/>
      <c r="G58" s="96"/>
      <c r="H58" s="98"/>
      <c r="I58" s="99">
        <f>'2. melléklet_III'!DC58</f>
        <v>44467</v>
      </c>
      <c r="J58" s="99">
        <f>'3. melléklet_III'!AD58</f>
        <v>2552</v>
      </c>
      <c r="K58" s="99">
        <f>'[1]4. melléklet_II'!Q58+'4. melléklet_III'!S58+'5. melléklet_III'!S58+'[1]7. melléklet_II'!R58+'6. melléklet_III'!M58+'7. melléklet_III'!P58</f>
        <v>0</v>
      </c>
      <c r="L58" s="99">
        <f t="shared" si="1"/>
        <v>47019</v>
      </c>
    </row>
    <row r="59" spans="1:12" s="86" customFormat="1" ht="16.5" thickBot="1">
      <c r="A59" s="4" t="s">
        <v>159</v>
      </c>
      <c r="B59" s="87"/>
      <c r="C59" s="88" t="s">
        <v>83</v>
      </c>
      <c r="D59" s="92" t="s">
        <v>160</v>
      </c>
      <c r="E59" s="93"/>
      <c r="F59" s="92"/>
      <c r="G59" s="92"/>
      <c r="H59" s="94"/>
      <c r="I59" s="95">
        <f>'2. melléklet_III'!DC59</f>
        <v>794378</v>
      </c>
      <c r="J59" s="95">
        <f>'3. melléklet_III'!AD59</f>
        <v>0</v>
      </c>
      <c r="K59" s="95">
        <f>'[1]4. melléklet_II'!Q59+'4. melléklet_III'!S59+'5. melléklet_III'!S59+'[1]7. melléklet_II'!R59+'6. melléklet_III'!M59+'7. melléklet_III'!P59</f>
        <v>78390</v>
      </c>
      <c r="L59" s="95">
        <f t="shared" si="1"/>
        <v>872768</v>
      </c>
    </row>
    <row r="60" spans="1:12" s="106" customFormat="1" ht="15" thickBot="1">
      <c r="A60" s="4" t="s">
        <v>161</v>
      </c>
      <c r="B60" s="100"/>
      <c r="C60" s="101"/>
      <c r="D60" s="102" t="s">
        <v>162</v>
      </c>
      <c r="E60" s="103" t="s">
        <v>163</v>
      </c>
      <c r="F60" s="103"/>
      <c r="G60" s="103"/>
      <c r="H60" s="104"/>
      <c r="I60" s="105">
        <f>'2. melléklet_III'!DC60</f>
        <v>0</v>
      </c>
      <c r="J60" s="105">
        <f>'3. melléklet_III'!AD60</f>
        <v>0</v>
      </c>
      <c r="K60" s="105">
        <f>'[1]4. melléklet_II'!Q60+'4. melléklet_III'!S60+'5. melléklet_III'!S60+'[1]7. melléklet_II'!R60+'6. melléklet_III'!M60+'7. melléklet_III'!P60</f>
        <v>78390</v>
      </c>
      <c r="L60" s="105">
        <f t="shared" si="1"/>
        <v>78390</v>
      </c>
    </row>
    <row r="61" spans="1:12" s="106" customFormat="1" ht="15" thickBot="1">
      <c r="A61" s="4" t="s">
        <v>164</v>
      </c>
      <c r="B61" s="100"/>
      <c r="C61" s="101"/>
      <c r="D61" s="102" t="s">
        <v>165</v>
      </c>
      <c r="E61" s="103" t="s">
        <v>166</v>
      </c>
      <c r="F61" s="103"/>
      <c r="G61" s="103"/>
      <c r="H61" s="104"/>
      <c r="I61" s="105">
        <f>'2. melléklet_III'!DC61</f>
        <v>441992</v>
      </c>
      <c r="J61" s="105">
        <f>'3. melléklet_III'!AD61</f>
        <v>0</v>
      </c>
      <c r="K61" s="105">
        <f>'[1]4. melléklet_II'!Q61+'4. melléklet_III'!S61+'5. melléklet_III'!S61+'[1]7. melléklet_II'!R61+'6. melléklet_III'!M61+'7. melléklet_III'!P61</f>
        <v>0</v>
      </c>
      <c r="L61" s="105">
        <f t="shared" si="1"/>
        <v>441992</v>
      </c>
    </row>
    <row r="62" spans="1:12" s="106" customFormat="1" ht="15" thickBot="1">
      <c r="A62" s="4" t="s">
        <v>167</v>
      </c>
      <c r="B62" s="100"/>
      <c r="C62" s="101"/>
      <c r="D62" s="102" t="s">
        <v>168</v>
      </c>
      <c r="E62" s="103" t="s">
        <v>169</v>
      </c>
      <c r="F62" s="107"/>
      <c r="G62" s="103"/>
      <c r="H62" s="104"/>
      <c r="I62" s="105">
        <f>'2. melléklet_III'!DC62</f>
        <v>900</v>
      </c>
      <c r="J62" s="105">
        <f>'3. melléklet_III'!AD62</f>
        <v>0</v>
      </c>
      <c r="K62" s="105">
        <f>'[1]4. melléklet_II'!Q62+'4. melléklet_III'!S62+'5. melléklet_III'!S62+'[1]7. melléklet_II'!R62+'6. melléklet_III'!M62+'7. melléklet_III'!P62</f>
        <v>0</v>
      </c>
      <c r="L62" s="105">
        <f t="shared" si="1"/>
        <v>900</v>
      </c>
    </row>
    <row r="63" spans="1:12" s="106" customFormat="1" ht="15" thickBot="1">
      <c r="A63" s="4" t="s">
        <v>170</v>
      </c>
      <c r="B63" s="100"/>
      <c r="C63" s="101"/>
      <c r="D63" s="102" t="s">
        <v>171</v>
      </c>
      <c r="E63" s="108" t="s">
        <v>172</v>
      </c>
      <c r="F63" s="109"/>
      <c r="G63" s="108"/>
      <c r="H63" s="110"/>
      <c r="I63" s="111">
        <f>'2. melléklet_III'!DC63</f>
        <v>255203</v>
      </c>
      <c r="J63" s="111">
        <f>'3. melléklet_III'!AD63</f>
        <v>0</v>
      </c>
      <c r="K63" s="111">
        <f>'[1]4. melléklet_II'!Q63+'4. melléklet_III'!S63+'5. melléklet_III'!S63+'[1]7. melléklet_II'!R63+'6. melléklet_III'!M63+'7. melléklet_III'!P63</f>
        <v>0</v>
      </c>
      <c r="L63" s="105">
        <f t="shared" si="1"/>
        <v>255203</v>
      </c>
    </row>
    <row r="64" spans="1:12" s="106" customFormat="1" ht="15" thickBot="1">
      <c r="A64" s="4" t="s">
        <v>173</v>
      </c>
      <c r="B64" s="100"/>
      <c r="C64" s="101"/>
      <c r="D64" s="102" t="s">
        <v>174</v>
      </c>
      <c r="E64" s="103" t="s">
        <v>175</v>
      </c>
      <c r="F64" s="107"/>
      <c r="G64" s="103"/>
      <c r="H64" s="104"/>
      <c r="I64" s="105">
        <f>'2. melléklet_III'!DC64</f>
        <v>80000</v>
      </c>
      <c r="J64" s="105">
        <f>'3. melléklet_III'!AD64</f>
        <v>0</v>
      </c>
      <c r="K64" s="105">
        <f>'[1]4. melléklet_II'!Q64+'4. melléklet_III'!S64+'5. melléklet_III'!S64+'[1]7. melléklet_II'!R64+'6. melléklet_III'!M64+'7. melléklet_III'!P64</f>
        <v>0</v>
      </c>
      <c r="L64" s="105">
        <f t="shared" si="1"/>
        <v>80000</v>
      </c>
    </row>
    <row r="65" spans="1:12" s="106" customFormat="1" ht="15" thickBot="1">
      <c r="A65" s="4" t="s">
        <v>176</v>
      </c>
      <c r="B65" s="100"/>
      <c r="C65" s="101"/>
      <c r="D65" s="102" t="s">
        <v>177</v>
      </c>
      <c r="E65" s="103" t="s">
        <v>178</v>
      </c>
      <c r="F65" s="107"/>
      <c r="G65" s="103"/>
      <c r="H65" s="104"/>
      <c r="I65" s="105">
        <f>'2. melléklet_III'!DC65</f>
        <v>16283</v>
      </c>
      <c r="J65" s="105">
        <f>'3. melléklet_III'!AD65</f>
        <v>0</v>
      </c>
      <c r="K65" s="105">
        <f>'[1]4. melléklet_II'!Q65+'4. melléklet_III'!S65+'5. melléklet_III'!S65+'[1]7. melléklet_II'!R65+'6. melléklet_III'!M65+'7. melléklet_III'!P65</f>
        <v>0</v>
      </c>
      <c r="L65" s="105">
        <f t="shared" si="1"/>
        <v>16283</v>
      </c>
    </row>
    <row r="66" spans="1:12" s="86" customFormat="1" ht="16.5" thickBot="1">
      <c r="A66" s="4" t="s">
        <v>179</v>
      </c>
      <c r="B66" s="83" t="s">
        <v>92</v>
      </c>
      <c r="C66" s="84" t="s">
        <v>180</v>
      </c>
      <c r="D66" s="112"/>
      <c r="E66" s="112"/>
      <c r="F66" s="84"/>
      <c r="G66" s="84"/>
      <c r="H66" s="84"/>
      <c r="I66" s="85">
        <f>'2. melléklet_III'!DC66</f>
        <v>1830204</v>
      </c>
      <c r="J66" s="85">
        <f>'3. melléklet_III'!AD66</f>
        <v>29000</v>
      </c>
      <c r="K66" s="85">
        <f>'[1]4. melléklet_II'!Q66+'4. melléklet_III'!S66+'5. melléklet_III'!S66+'[1]7. melléklet_II'!R66+'6. melléklet_III'!M66+'7. melléklet_III'!P66</f>
        <v>16818</v>
      </c>
      <c r="L66" s="85">
        <f t="shared" si="1"/>
        <v>1876022</v>
      </c>
    </row>
    <row r="67" spans="1:12" s="86" customFormat="1" ht="16.5" thickBot="1">
      <c r="A67" s="4" t="s">
        <v>181</v>
      </c>
      <c r="B67" s="87"/>
      <c r="C67" s="88" t="s">
        <v>95</v>
      </c>
      <c r="D67" s="89" t="s">
        <v>182</v>
      </c>
      <c r="E67" s="89"/>
      <c r="F67" s="89"/>
      <c r="G67" s="89"/>
      <c r="H67" s="90"/>
      <c r="I67" s="91">
        <f>'2. melléklet_III'!DC67</f>
        <v>916828</v>
      </c>
      <c r="J67" s="91">
        <f>'3. melléklet_III'!AD67</f>
        <v>29000</v>
      </c>
      <c r="K67" s="91">
        <f>'[1]4. melléklet_II'!Q67+'4. melléklet_III'!S67+'5. melléklet_III'!S67+'[1]7. melléklet_II'!R67+'6. melléklet_III'!M67+'7. melléklet_III'!P67</f>
        <v>16818</v>
      </c>
      <c r="L67" s="91">
        <f t="shared" si="1"/>
        <v>962646</v>
      </c>
    </row>
    <row r="68" spans="1:12" s="86" customFormat="1" ht="16.5" thickBot="1">
      <c r="A68" s="4" t="s">
        <v>183</v>
      </c>
      <c r="B68" s="87"/>
      <c r="C68" s="88" t="s">
        <v>104</v>
      </c>
      <c r="D68" s="92" t="s">
        <v>184</v>
      </c>
      <c r="E68" s="92"/>
      <c r="F68" s="92"/>
      <c r="G68" s="92"/>
      <c r="H68" s="94"/>
      <c r="I68" s="95">
        <f>'2. melléklet_III'!DC68</f>
        <v>304484</v>
      </c>
      <c r="J68" s="95">
        <f>'3. melléklet_III'!AD68</f>
        <v>0</v>
      </c>
      <c r="K68" s="95">
        <f>'[1]4. melléklet_II'!Q68+'4. melléklet_III'!S68+'5. melléklet_III'!S68+'[1]7. melléklet_II'!R68+'6. melléklet_III'!M68+'7. melléklet_III'!P68</f>
        <v>0</v>
      </c>
      <c r="L68" s="95">
        <f t="shared" si="1"/>
        <v>304484</v>
      </c>
    </row>
    <row r="69" spans="1:12" s="86" customFormat="1" ht="16.5" thickBot="1">
      <c r="A69" s="4" t="s">
        <v>185</v>
      </c>
      <c r="B69" s="87"/>
      <c r="C69" s="88" t="s">
        <v>112</v>
      </c>
      <c r="D69" s="92" t="s">
        <v>186</v>
      </c>
      <c r="E69" s="93"/>
      <c r="F69" s="92"/>
      <c r="G69" s="92"/>
      <c r="H69" s="94"/>
      <c r="I69" s="95">
        <f>'2. melléklet_III'!DC69</f>
        <v>608892</v>
      </c>
      <c r="J69" s="95">
        <f>'3. melléklet_III'!AD69</f>
        <v>0</v>
      </c>
      <c r="K69" s="95">
        <f>'[1]4. melléklet_II'!Q69+'4. melléklet_III'!S69+'5. melléklet_III'!S69+'[1]7. melléklet_II'!R69+'6. melléklet_III'!M69+'7. melléklet_III'!P69</f>
        <v>0</v>
      </c>
      <c r="L69" s="95">
        <f t="shared" si="1"/>
        <v>608892</v>
      </c>
    </row>
    <row r="70" spans="1:12" s="106" customFormat="1" ht="15" thickBot="1">
      <c r="A70" s="4" t="s">
        <v>187</v>
      </c>
      <c r="B70" s="100"/>
      <c r="C70" s="113"/>
      <c r="D70" s="102" t="s">
        <v>188</v>
      </c>
      <c r="E70" s="103" t="s">
        <v>189</v>
      </c>
      <c r="F70" s="103"/>
      <c r="G70" s="103"/>
      <c r="H70" s="104"/>
      <c r="I70" s="105">
        <f>'2. melléklet_III'!DC70</f>
        <v>0</v>
      </c>
      <c r="J70" s="105">
        <f>'3. melléklet_III'!AD70</f>
        <v>0</v>
      </c>
      <c r="K70" s="105">
        <f>'[1]4. melléklet_II'!Q70+'4. melléklet_III'!S70+'5. melléklet_III'!S70+'[1]7. melléklet_II'!R70+'6. melléklet_III'!M70+'7. melléklet_III'!P70</f>
        <v>0</v>
      </c>
      <c r="L70" s="105">
        <f t="shared" si="1"/>
        <v>0</v>
      </c>
    </row>
    <row r="71" spans="1:12" s="106" customFormat="1" ht="15" thickBot="1">
      <c r="A71" s="4" t="s">
        <v>190</v>
      </c>
      <c r="B71" s="100"/>
      <c r="C71" s="113"/>
      <c r="D71" s="102" t="s">
        <v>191</v>
      </c>
      <c r="E71" s="103" t="s">
        <v>192</v>
      </c>
      <c r="F71" s="103"/>
      <c r="G71" s="103"/>
      <c r="H71" s="104"/>
      <c r="I71" s="105">
        <f>'2. melléklet_III'!DC71</f>
        <v>56960</v>
      </c>
      <c r="J71" s="105">
        <f>'3. melléklet_III'!AD71</f>
        <v>0</v>
      </c>
      <c r="K71" s="105">
        <f>'[1]4. melléklet_II'!Q71+'4. melléklet_III'!S71+'5. melléklet_III'!S71+'[1]7. melléklet_II'!R71+'6. melléklet_III'!M71+'7. melléklet_III'!P71</f>
        <v>0</v>
      </c>
      <c r="L71" s="105">
        <f t="shared" si="1"/>
        <v>56960</v>
      </c>
    </row>
    <row r="72" spans="1:12" s="106" customFormat="1" ht="15" thickBot="1">
      <c r="A72" s="4" t="s">
        <v>193</v>
      </c>
      <c r="B72" s="100"/>
      <c r="C72" s="113"/>
      <c r="D72" s="102" t="s">
        <v>194</v>
      </c>
      <c r="E72" s="103" t="s">
        <v>195</v>
      </c>
      <c r="F72" s="107"/>
      <c r="G72" s="103"/>
      <c r="H72" s="104"/>
      <c r="I72" s="105">
        <f>'2. melléklet_III'!DC72</f>
        <v>239118</v>
      </c>
      <c r="J72" s="105">
        <f>'3. melléklet_III'!AD72</f>
        <v>0</v>
      </c>
      <c r="K72" s="105">
        <f>'[1]4. melléklet_II'!Q72+'4. melléklet_III'!S72+'5. melléklet_III'!S72+'[1]7. melléklet_II'!R72+'6. melléklet_III'!M72+'7. melléklet_III'!P72</f>
        <v>0</v>
      </c>
      <c r="L72" s="105">
        <f t="shared" si="1"/>
        <v>239118</v>
      </c>
    </row>
    <row r="73" spans="1:12" s="106" customFormat="1" ht="15" thickBot="1">
      <c r="A73" s="4" t="s">
        <v>196</v>
      </c>
      <c r="B73" s="100"/>
      <c r="C73" s="113"/>
      <c r="D73" s="102" t="s">
        <v>197</v>
      </c>
      <c r="E73" s="103" t="s">
        <v>198</v>
      </c>
      <c r="F73" s="107"/>
      <c r="G73" s="103"/>
      <c r="H73" s="104"/>
      <c r="I73" s="111">
        <f>'2. melléklet_III'!DC73</f>
        <v>312814</v>
      </c>
      <c r="J73" s="111">
        <f>'3. melléklet_III'!AD73</f>
        <v>0</v>
      </c>
      <c r="K73" s="111">
        <f>'[1]4. melléklet_II'!Q73+'4. melléklet_III'!S73+'5. melléklet_III'!S73+'[1]7. melléklet_II'!R73+'6. melléklet_III'!M73+'7. melléklet_III'!P73</f>
        <v>0</v>
      </c>
      <c r="L73" s="105">
        <f t="shared" si="1"/>
        <v>312814</v>
      </c>
    </row>
    <row r="74" spans="1:12" s="117" customFormat="1" ht="30" customHeight="1" thickBot="1">
      <c r="A74" s="4" t="s">
        <v>199</v>
      </c>
      <c r="B74" s="114" t="s">
        <v>200</v>
      </c>
      <c r="C74" s="115"/>
      <c r="D74" s="116"/>
      <c r="E74" s="116"/>
      <c r="F74" s="116"/>
      <c r="G74" s="116"/>
      <c r="H74" s="116"/>
      <c r="I74" s="64">
        <f>'2. melléklet_III'!DC74</f>
        <v>3456452</v>
      </c>
      <c r="J74" s="64">
        <f>'3. melléklet_III'!AD74</f>
        <v>441115</v>
      </c>
      <c r="K74" s="64">
        <f>'[1]4. melléklet_II'!Q74+'4. melléklet_III'!S74+'5. melléklet_III'!S74+'[1]7. melléklet_II'!R74+'6. melléklet_III'!M74+'7. melléklet_III'!P74</f>
        <v>1251938</v>
      </c>
      <c r="L74" s="64">
        <f t="shared" si="1"/>
        <v>5149505</v>
      </c>
    </row>
    <row r="75" spans="1:12" s="86" customFormat="1" ht="16.5" thickBot="1">
      <c r="A75" s="4" t="s">
        <v>201</v>
      </c>
      <c r="B75" s="83" t="s">
        <v>123</v>
      </c>
      <c r="C75" s="84" t="s">
        <v>202</v>
      </c>
      <c r="D75" s="84"/>
      <c r="E75" s="84"/>
      <c r="F75" s="84"/>
      <c r="G75" s="84"/>
      <c r="H75" s="84"/>
      <c r="I75" s="85">
        <f>'2. melléklet_III'!DC75</f>
        <v>1334747</v>
      </c>
      <c r="J75" s="85">
        <f>'3. melléklet_III'!AD75</f>
        <v>0</v>
      </c>
      <c r="K75" s="85">
        <f>'[1]4. melléklet_II'!Q75+'4. melléklet_III'!S75+'5. melléklet_III'!S75+'[1]7. melléklet_II'!R75+'6. melléklet_III'!M75+'7. melléklet_III'!P75</f>
        <v>0</v>
      </c>
      <c r="L75" s="85">
        <f t="shared" si="1"/>
        <v>1334747</v>
      </c>
    </row>
    <row r="76" spans="1:12" s="86" customFormat="1" ht="16.5" thickBot="1">
      <c r="A76" s="4" t="s">
        <v>203</v>
      </c>
      <c r="B76" s="87"/>
      <c r="C76" s="118" t="s">
        <v>126</v>
      </c>
      <c r="D76" s="119" t="s">
        <v>204</v>
      </c>
      <c r="E76" s="119"/>
      <c r="F76" s="119"/>
      <c r="G76" s="119"/>
      <c r="H76" s="120"/>
      <c r="I76" s="121">
        <f>'2. melléklet_III'!DC76</f>
        <v>0</v>
      </c>
      <c r="J76" s="121">
        <f>'3. melléklet_III'!AD76</f>
        <v>0</v>
      </c>
      <c r="K76" s="121">
        <f>'[1]4. melléklet_II'!Q76+'4. melléklet_III'!S76+'5. melléklet_III'!S76+'[1]7. melléklet_II'!R76+'6. melléklet_III'!M76+'7. melléklet_III'!P76</f>
        <v>0</v>
      </c>
      <c r="L76" s="121">
        <f t="shared" si="1"/>
        <v>0</v>
      </c>
    </row>
    <row r="77" spans="1:12" s="86" customFormat="1" ht="16.5" thickBot="1">
      <c r="A77" s="4" t="s">
        <v>205</v>
      </c>
      <c r="B77" s="87"/>
      <c r="C77" s="118" t="s">
        <v>132</v>
      </c>
      <c r="D77" s="119" t="s">
        <v>206</v>
      </c>
      <c r="E77" s="119"/>
      <c r="F77" s="119"/>
      <c r="G77" s="119"/>
      <c r="H77" s="120"/>
      <c r="I77" s="121">
        <f>'2. melléklet_III'!DC77</f>
        <v>21189</v>
      </c>
      <c r="J77" s="121">
        <f>'3. melléklet_III'!AD77</f>
        <v>0</v>
      </c>
      <c r="K77" s="121">
        <f>'[1]4. melléklet_II'!Q77+'4. melléklet_III'!S77+'5. melléklet_III'!S77+'[1]7. melléklet_II'!R77+'6. melléklet_III'!M77+'7. melléklet_III'!P77</f>
        <v>0</v>
      </c>
      <c r="L77" s="121">
        <f t="shared" si="1"/>
        <v>21189</v>
      </c>
    </row>
    <row r="78" spans="1:12" s="20" customFormat="1" ht="15" customHeight="1" thickBot="1">
      <c r="A78" s="4" t="s">
        <v>207</v>
      </c>
      <c r="B78" s="122"/>
      <c r="C78" s="123" t="s">
        <v>208</v>
      </c>
      <c r="D78" s="124" t="s">
        <v>209</v>
      </c>
      <c r="E78" s="125"/>
      <c r="F78" s="125"/>
      <c r="G78" s="125"/>
      <c r="H78" s="125"/>
      <c r="I78" s="126">
        <f>'2. melléklet_III'!DC78</f>
        <v>1313558</v>
      </c>
      <c r="J78" s="127">
        <f>'3. melléklet_III'!AD78</f>
        <v>0</v>
      </c>
      <c r="K78" s="127">
        <f>'[1]4. melléklet_II'!Q78+'4. melléklet_III'!S78+'5. melléklet_III'!S78+'[1]7. melléklet_II'!R78+'6. melléklet_III'!M78+'7. melléklet_III'!P78</f>
        <v>0</v>
      </c>
      <c r="L78" s="127">
        <f t="shared" si="1"/>
        <v>1313558</v>
      </c>
    </row>
    <row r="79" spans="1:12" s="86" customFormat="1" ht="16.5" thickBot="1">
      <c r="A79" s="4" t="s">
        <v>210</v>
      </c>
      <c r="B79" s="83"/>
      <c r="C79" s="84"/>
      <c r="D79" s="112"/>
      <c r="E79" s="112"/>
      <c r="F79" s="84"/>
      <c r="G79" s="84"/>
      <c r="H79" s="128"/>
      <c r="I79" s="85">
        <f>'2. melléklet_III'!DC79</f>
        <v>0</v>
      </c>
      <c r="J79" s="85">
        <f>'3. melléklet_III'!AD79</f>
        <v>0</v>
      </c>
      <c r="K79" s="85">
        <f>'[1]4. melléklet_II'!Q79+'4. melléklet_III'!S79+'5. melléklet_III'!S79+'[1]7. melléklet_II'!R79+'6. melléklet_III'!M79+'7. melléklet_III'!P79</f>
        <v>0</v>
      </c>
      <c r="L79" s="85">
        <f t="shared" si="1"/>
        <v>0</v>
      </c>
    </row>
    <row r="80" spans="1:12" s="117" customFormat="1" ht="30" customHeight="1" thickBot="1">
      <c r="A80" s="4" t="s">
        <v>211</v>
      </c>
      <c r="B80" s="129" t="s">
        <v>212</v>
      </c>
      <c r="C80" s="130"/>
      <c r="D80" s="131"/>
      <c r="E80" s="131"/>
      <c r="F80" s="131"/>
      <c r="G80" s="131"/>
      <c r="H80" s="131"/>
      <c r="I80" s="132">
        <f>'2. melléklet_III'!DC80</f>
        <v>4791199</v>
      </c>
      <c r="J80" s="132">
        <f>'3. melléklet_III'!AD80</f>
        <v>441115</v>
      </c>
      <c r="K80" s="132">
        <f>'[1]4. melléklet_II'!Q80+'4. melléklet_III'!S80+'5. melléklet_III'!S80+'[1]7. melléklet_II'!R80+'6. melléklet_III'!M80+'7. melléklet_III'!P80</f>
        <v>1251938</v>
      </c>
      <c r="L80" s="132">
        <f>SUM(I80:K80)-L78</f>
        <v>5170694</v>
      </c>
    </row>
    <row r="81" spans="1:12" ht="15" customHeight="1" thickBot="1">
      <c r="A81" s="4" t="s">
        <v>213</v>
      </c>
      <c r="L81" s="3" t="s">
        <v>0</v>
      </c>
    </row>
    <row r="82" spans="1:12" s="9" customFormat="1" ht="15" customHeight="1" thickBot="1">
      <c r="A82" s="4" t="s">
        <v>214</v>
      </c>
      <c r="B82" s="5" t="s">
        <v>1</v>
      </c>
      <c r="C82" s="5" t="s">
        <v>2</v>
      </c>
      <c r="D82" s="5" t="s">
        <v>3</v>
      </c>
      <c r="E82" s="6" t="s">
        <v>4</v>
      </c>
      <c r="F82" s="7"/>
      <c r="G82" s="7"/>
      <c r="H82" s="8"/>
      <c r="I82" s="5" t="s">
        <v>5</v>
      </c>
      <c r="J82" s="5" t="s">
        <v>6</v>
      </c>
      <c r="K82" s="5" t="s">
        <v>7</v>
      </c>
      <c r="L82" s="5" t="s">
        <v>8</v>
      </c>
    </row>
    <row r="83" spans="1:12" ht="30" customHeight="1" thickBot="1">
      <c r="A83" s="4" t="s">
        <v>215</v>
      </c>
      <c r="B83" s="10" t="s">
        <v>216</v>
      </c>
      <c r="C83" s="11"/>
      <c r="D83" s="11"/>
      <c r="E83" s="11"/>
      <c r="F83" s="11"/>
      <c r="G83" s="11"/>
      <c r="H83" s="11"/>
      <c r="I83" s="11"/>
      <c r="J83" s="11"/>
      <c r="K83" s="11"/>
      <c r="L83" s="12"/>
    </row>
    <row r="84" spans="1:12" ht="30" customHeight="1" thickBot="1">
      <c r="A84" s="4" t="s">
        <v>217</v>
      </c>
      <c r="B84" s="133"/>
      <c r="C84" s="134"/>
      <c r="D84" s="134"/>
      <c r="E84" s="134"/>
      <c r="F84" s="134"/>
      <c r="G84" s="134"/>
      <c r="H84" s="134"/>
      <c r="I84" s="134"/>
      <c r="J84" s="134"/>
      <c r="K84" s="134"/>
      <c r="L84" s="135"/>
    </row>
    <row r="85" spans="1:12" ht="30" customHeight="1" thickBot="1">
      <c r="A85" s="4" t="s">
        <v>218</v>
      </c>
      <c r="B85" s="136" t="s">
        <v>219</v>
      </c>
      <c r="C85" s="136"/>
      <c r="D85" s="136"/>
      <c r="E85" s="136"/>
      <c r="F85" s="136"/>
      <c r="G85" s="136"/>
      <c r="H85" s="136"/>
      <c r="I85" s="137">
        <f>I42</f>
        <v>3432626</v>
      </c>
      <c r="J85" s="137">
        <f>J42</f>
        <v>27580</v>
      </c>
      <c r="K85" s="137">
        <f>K42</f>
        <v>245119</v>
      </c>
      <c r="L85" s="137">
        <f>L42</f>
        <v>3705325</v>
      </c>
    </row>
    <row r="86" spans="1:12" ht="19.5" customHeight="1" thickBot="1">
      <c r="A86" s="4" t="s">
        <v>220</v>
      </c>
      <c r="B86" s="138" t="s">
        <v>221</v>
      </c>
      <c r="C86" s="139"/>
      <c r="D86" s="139"/>
      <c r="E86" s="139"/>
      <c r="F86" s="139"/>
      <c r="G86" s="139"/>
      <c r="H86" s="140"/>
      <c r="I86" s="141"/>
      <c r="J86" s="141"/>
      <c r="K86" s="141"/>
      <c r="L86" s="141"/>
    </row>
    <row r="87" spans="1:12" ht="19.5" customHeight="1" thickBot="1">
      <c r="A87" s="4" t="s">
        <v>222</v>
      </c>
      <c r="B87" s="142" t="s">
        <v>223</v>
      </c>
      <c r="C87" s="142"/>
      <c r="D87" s="142"/>
      <c r="E87" s="142"/>
      <c r="F87" s="142"/>
      <c r="G87" s="142"/>
      <c r="H87" s="142"/>
      <c r="I87" s="143">
        <f>SUM(I7)</f>
        <v>3350234</v>
      </c>
      <c r="J87" s="143">
        <f>SUM(J7)</f>
        <v>20793</v>
      </c>
      <c r="K87" s="143">
        <f>SUM(K7)</f>
        <v>245119</v>
      </c>
      <c r="L87" s="143">
        <f>SUM(L7)</f>
        <v>3616146</v>
      </c>
    </row>
    <row r="88" spans="1:12" ht="19.5" customHeight="1" thickBot="1">
      <c r="A88" s="4" t="s">
        <v>224</v>
      </c>
      <c r="B88" s="142" t="s">
        <v>225</v>
      </c>
      <c r="C88" s="142"/>
      <c r="D88" s="142"/>
      <c r="E88" s="142"/>
      <c r="F88" s="142"/>
      <c r="G88" s="142"/>
      <c r="H88" s="142"/>
      <c r="I88" s="143">
        <f>SUM(I32)</f>
        <v>82392</v>
      </c>
      <c r="J88" s="143">
        <f>SUM(J32)</f>
        <v>6787</v>
      </c>
      <c r="K88" s="143">
        <f>SUM(K32)</f>
        <v>0</v>
      </c>
      <c r="L88" s="143">
        <f>SUM(L32)</f>
        <v>89179</v>
      </c>
    </row>
    <row r="89" spans="1:12" ht="30" customHeight="1" thickBot="1">
      <c r="A89" s="4" t="s">
        <v>226</v>
      </c>
      <c r="B89" s="136" t="s">
        <v>227</v>
      </c>
      <c r="C89" s="136"/>
      <c r="D89" s="136"/>
      <c r="E89" s="136"/>
      <c r="F89" s="136"/>
      <c r="G89" s="136"/>
      <c r="H89" s="136"/>
      <c r="I89" s="137">
        <f>I74</f>
        <v>3456452</v>
      </c>
      <c r="J89" s="137">
        <f>J74</f>
        <v>441115</v>
      </c>
      <c r="K89" s="137">
        <f>K74</f>
        <v>1251938</v>
      </c>
      <c r="L89" s="137">
        <f>L74</f>
        <v>5149505</v>
      </c>
    </row>
    <row r="90" spans="1:12" ht="19.5" customHeight="1" thickBot="1">
      <c r="A90" s="4" t="s">
        <v>228</v>
      </c>
      <c r="B90" s="138" t="s">
        <v>221</v>
      </c>
      <c r="C90" s="139"/>
      <c r="D90" s="139"/>
      <c r="E90" s="139"/>
      <c r="F90" s="139"/>
      <c r="G90" s="139"/>
      <c r="H90" s="140"/>
      <c r="I90" s="141"/>
      <c r="J90" s="141"/>
      <c r="K90" s="141"/>
      <c r="L90" s="141"/>
    </row>
    <row r="91" spans="1:12" ht="19.5" customHeight="1" thickBot="1">
      <c r="A91" s="4" t="s">
        <v>229</v>
      </c>
      <c r="B91" s="142" t="s">
        <v>223</v>
      </c>
      <c r="C91" s="142"/>
      <c r="D91" s="142"/>
      <c r="E91" s="142"/>
      <c r="F91" s="142"/>
      <c r="G91" s="142"/>
      <c r="H91" s="142"/>
      <c r="I91" s="143">
        <f>SUM(I54)</f>
        <v>1626248</v>
      </c>
      <c r="J91" s="143">
        <f>SUM(J54)</f>
        <v>412115</v>
      </c>
      <c r="K91" s="143">
        <f>SUM(K54)</f>
        <v>1235120</v>
      </c>
      <c r="L91" s="143">
        <f>SUM(L54)</f>
        <v>3273483</v>
      </c>
    </row>
    <row r="92" spans="1:12" ht="19.5" customHeight="1" thickBot="1">
      <c r="A92" s="4" t="s">
        <v>230</v>
      </c>
      <c r="B92" s="142" t="s">
        <v>225</v>
      </c>
      <c r="C92" s="142"/>
      <c r="D92" s="142"/>
      <c r="E92" s="142"/>
      <c r="F92" s="142"/>
      <c r="G92" s="142"/>
      <c r="H92" s="142"/>
      <c r="I92" s="143">
        <f>SUM(I66)</f>
        <v>1830204</v>
      </c>
      <c r="J92" s="143">
        <f>SUM(J66)</f>
        <v>29000</v>
      </c>
      <c r="K92" s="143">
        <f>SUM(K66)</f>
        <v>16818</v>
      </c>
      <c r="L92" s="143">
        <f>SUM(L66)</f>
        <v>1876022</v>
      </c>
    </row>
    <row r="93" spans="1:12" s="117" customFormat="1" ht="30" customHeight="1" thickBot="1">
      <c r="A93" s="4" t="s">
        <v>231</v>
      </c>
      <c r="B93" s="144" t="s">
        <v>232</v>
      </c>
      <c r="C93" s="144"/>
      <c r="D93" s="144"/>
      <c r="E93" s="144"/>
      <c r="F93" s="144"/>
      <c r="G93" s="144"/>
      <c r="H93" s="144"/>
      <c r="I93" s="145">
        <f>I85-I89</f>
        <v>-23826</v>
      </c>
      <c r="J93" s="145">
        <f>J85-J89</f>
        <v>-413535</v>
      </c>
      <c r="K93" s="145">
        <f>K85-K89</f>
        <v>-1006819</v>
      </c>
      <c r="L93" s="145">
        <f>L85-L89</f>
        <v>-1444180</v>
      </c>
    </row>
    <row r="94" spans="1:12" ht="19.5" customHeight="1" thickBot="1">
      <c r="A94" s="4" t="s">
        <v>233</v>
      </c>
      <c r="B94" s="138" t="s">
        <v>221</v>
      </c>
      <c r="C94" s="139"/>
      <c r="D94" s="139"/>
      <c r="E94" s="139"/>
      <c r="F94" s="139"/>
      <c r="G94" s="139"/>
      <c r="H94" s="140"/>
      <c r="I94" s="146"/>
      <c r="J94" s="146"/>
      <c r="K94" s="146"/>
      <c r="L94" s="146"/>
    </row>
    <row r="95" spans="1:12" ht="19.5" customHeight="1" thickBot="1">
      <c r="A95" s="4" t="s">
        <v>234</v>
      </c>
      <c r="B95" s="142" t="s">
        <v>223</v>
      </c>
      <c r="C95" s="142"/>
      <c r="D95" s="142"/>
      <c r="E95" s="142"/>
      <c r="F95" s="142"/>
      <c r="G95" s="142"/>
      <c r="H95" s="142"/>
      <c r="I95" s="143">
        <f aca="true" t="shared" si="2" ref="I95:L96">I87-I91</f>
        <v>1723986</v>
      </c>
      <c r="J95" s="143">
        <f t="shared" si="2"/>
        <v>-391322</v>
      </c>
      <c r="K95" s="143">
        <f t="shared" si="2"/>
        <v>-990001</v>
      </c>
      <c r="L95" s="143">
        <f t="shared" si="2"/>
        <v>342663</v>
      </c>
    </row>
    <row r="96" spans="1:12" ht="19.5" customHeight="1" thickBot="1">
      <c r="A96" s="4" t="s">
        <v>235</v>
      </c>
      <c r="B96" s="142" t="s">
        <v>225</v>
      </c>
      <c r="C96" s="142"/>
      <c r="D96" s="142"/>
      <c r="E96" s="142"/>
      <c r="F96" s="142"/>
      <c r="G96" s="142"/>
      <c r="H96" s="142"/>
      <c r="I96" s="143">
        <f t="shared" si="2"/>
        <v>-1747812</v>
      </c>
      <c r="J96" s="143">
        <f t="shared" si="2"/>
        <v>-22213</v>
      </c>
      <c r="K96" s="143">
        <f t="shared" si="2"/>
        <v>-16818</v>
      </c>
      <c r="L96" s="143">
        <f t="shared" si="2"/>
        <v>-1786843</v>
      </c>
    </row>
    <row r="97" spans="1:12" ht="30" customHeight="1" thickBot="1">
      <c r="A97" s="4" t="s">
        <v>236</v>
      </c>
      <c r="B97" s="147"/>
      <c r="C97" s="147"/>
      <c r="D97" s="147"/>
      <c r="E97" s="147"/>
      <c r="F97" s="147"/>
      <c r="G97" s="147"/>
      <c r="H97" s="147"/>
      <c r="I97" s="147"/>
      <c r="J97" s="147"/>
      <c r="K97" s="147"/>
      <c r="L97" s="147"/>
    </row>
    <row r="98" spans="1:12" ht="30" customHeight="1" thickBot="1">
      <c r="A98" s="4" t="s">
        <v>237</v>
      </c>
      <c r="B98" s="136" t="s">
        <v>238</v>
      </c>
      <c r="C98" s="136"/>
      <c r="D98" s="136"/>
      <c r="E98" s="136"/>
      <c r="F98" s="136"/>
      <c r="G98" s="136"/>
      <c r="H98" s="136"/>
      <c r="I98" s="148">
        <f>SUM(I99:L100)</f>
        <v>1444180</v>
      </c>
      <c r="J98" s="149"/>
      <c r="K98" s="149"/>
      <c r="L98" s="150"/>
    </row>
    <row r="99" spans="1:12" ht="19.5" customHeight="1" thickBot="1">
      <c r="A99" s="4" t="s">
        <v>239</v>
      </c>
      <c r="B99" s="151" t="s">
        <v>240</v>
      </c>
      <c r="C99" s="151"/>
      <c r="D99" s="151"/>
      <c r="E99" s="151"/>
      <c r="F99" s="151"/>
      <c r="G99" s="151"/>
      <c r="H99" s="151"/>
      <c r="I99" s="152">
        <f>SUM(L47)-L77</f>
        <v>292015</v>
      </c>
      <c r="J99" s="153"/>
      <c r="K99" s="153"/>
      <c r="L99" s="154"/>
    </row>
    <row r="100" spans="1:12" ht="19.5" customHeight="1" thickBot="1">
      <c r="A100" s="4" t="s">
        <v>241</v>
      </c>
      <c r="B100" s="151" t="s">
        <v>242</v>
      </c>
      <c r="C100" s="151"/>
      <c r="D100" s="151"/>
      <c r="E100" s="151"/>
      <c r="F100" s="151"/>
      <c r="G100" s="151"/>
      <c r="H100" s="151"/>
      <c r="I100" s="152">
        <f>SUM(L48)</f>
        <v>1152165</v>
      </c>
      <c r="J100" s="153"/>
      <c r="K100" s="153"/>
      <c r="L100" s="154"/>
    </row>
    <row r="101" spans="1:12" ht="30" customHeight="1" thickBot="1">
      <c r="A101" s="4" t="s">
        <v>243</v>
      </c>
      <c r="B101" s="136" t="s">
        <v>244</v>
      </c>
      <c r="C101" s="136"/>
      <c r="D101" s="136"/>
      <c r="E101" s="136"/>
      <c r="F101" s="136"/>
      <c r="G101" s="136"/>
      <c r="H101" s="136"/>
      <c r="I101" s="148">
        <f>I102-I103</f>
        <v>0</v>
      </c>
      <c r="J101" s="149"/>
      <c r="K101" s="149"/>
      <c r="L101" s="150"/>
    </row>
    <row r="102" spans="1:12" ht="19.5" customHeight="1" thickBot="1">
      <c r="A102" s="4" t="s">
        <v>245</v>
      </c>
      <c r="B102" s="151" t="s">
        <v>127</v>
      </c>
      <c r="C102" s="151"/>
      <c r="D102" s="151"/>
      <c r="E102" s="151"/>
      <c r="F102" s="151"/>
      <c r="G102" s="151"/>
      <c r="H102" s="151"/>
      <c r="I102" s="152">
        <f>SUM(L44)</f>
        <v>0</v>
      </c>
      <c r="J102" s="153"/>
      <c r="K102" s="153"/>
      <c r="L102" s="154"/>
    </row>
    <row r="103" spans="1:12" ht="19.5" customHeight="1" thickBot="1">
      <c r="A103" s="4" t="s">
        <v>246</v>
      </c>
      <c r="B103" s="151" t="s">
        <v>204</v>
      </c>
      <c r="C103" s="151"/>
      <c r="D103" s="151"/>
      <c r="E103" s="151"/>
      <c r="F103" s="151"/>
      <c r="G103" s="151"/>
      <c r="H103" s="151"/>
      <c r="I103" s="152">
        <f>SUM(L76)</f>
        <v>0</v>
      </c>
      <c r="J103" s="155"/>
      <c r="K103" s="155"/>
      <c r="L103" s="156"/>
    </row>
    <row r="104" spans="1:12" ht="30" customHeight="1" thickBot="1">
      <c r="A104" s="4" t="s">
        <v>247</v>
      </c>
      <c r="B104" s="136" t="s">
        <v>248</v>
      </c>
      <c r="C104" s="136"/>
      <c r="D104" s="136"/>
      <c r="E104" s="136"/>
      <c r="F104" s="136"/>
      <c r="G104" s="136"/>
      <c r="H104" s="136"/>
      <c r="I104" s="148">
        <f>L93+I98+I101</f>
        <v>0</v>
      </c>
      <c r="J104" s="153"/>
      <c r="K104" s="153"/>
      <c r="L104" s="154"/>
    </row>
  </sheetData>
  <sheetProtection/>
  <mergeCells count="39">
    <mergeCell ref="B104:H104"/>
    <mergeCell ref="I104:L104"/>
    <mergeCell ref="B101:H101"/>
    <mergeCell ref="I101:L101"/>
    <mergeCell ref="B102:H102"/>
    <mergeCell ref="I102:L102"/>
    <mergeCell ref="B103:H103"/>
    <mergeCell ref="I103:L103"/>
    <mergeCell ref="B97:L97"/>
    <mergeCell ref="B98:H98"/>
    <mergeCell ref="I98:L98"/>
    <mergeCell ref="B99:H99"/>
    <mergeCell ref="I99:L99"/>
    <mergeCell ref="B100:H100"/>
    <mergeCell ref="I100:L100"/>
    <mergeCell ref="B91:H91"/>
    <mergeCell ref="B92:H92"/>
    <mergeCell ref="B93:H93"/>
    <mergeCell ref="B94:H94"/>
    <mergeCell ref="B95:H95"/>
    <mergeCell ref="B96:H96"/>
    <mergeCell ref="B85:H85"/>
    <mergeCell ref="B86:H86"/>
    <mergeCell ref="B87:H87"/>
    <mergeCell ref="B88:H88"/>
    <mergeCell ref="B89:H89"/>
    <mergeCell ref="B90:H90"/>
    <mergeCell ref="B51:H51"/>
    <mergeCell ref="B52:L52"/>
    <mergeCell ref="B53:H53"/>
    <mergeCell ref="E82:H82"/>
    <mergeCell ref="B83:L83"/>
    <mergeCell ref="B84:L84"/>
    <mergeCell ref="E4:H4"/>
    <mergeCell ref="B5:L5"/>
    <mergeCell ref="B6:H6"/>
    <mergeCell ref="E9:H9"/>
    <mergeCell ref="B42:H42"/>
    <mergeCell ref="C43:H43"/>
  </mergeCells>
  <printOptions horizontalCentered="1"/>
  <pageMargins left="0.7086614173228347" right="0.7086614173228347" top="0.7480314960629921" bottom="0.7480314960629921" header="0.31496062992125984" footer="0.31496062992125984"/>
  <pageSetup horizontalDpi="600" verticalDpi="600" orientation="portrait" paperSize="8" scale="56" r:id="rId1"/>
  <headerFooter>
    <oddFooter>&amp;L&amp;D&amp;C&amp;P</oddFooter>
  </headerFooter>
</worksheet>
</file>

<file path=xl/worksheets/sheet4.xml><?xml version="1.0" encoding="utf-8"?>
<worksheet xmlns="http://schemas.openxmlformats.org/spreadsheetml/2006/main" xmlns:r="http://schemas.openxmlformats.org/officeDocument/2006/relationships">
  <dimension ref="A1:DG80"/>
  <sheetViews>
    <sheetView view="pageBreakPreview" zoomScaleSheetLayoutView="100" zoomScalePageLayoutView="0" workbookViewId="0" topLeftCell="CQ1">
      <selection activeCell="DC1" sqref="DC1"/>
    </sheetView>
  </sheetViews>
  <sheetFormatPr defaultColWidth="9.140625" defaultRowHeight="15"/>
  <cols>
    <col min="1" max="1" width="4.421875" style="1" customWidth="1"/>
    <col min="2" max="2" width="4.140625" style="2" customWidth="1"/>
    <col min="3" max="3" width="5.7109375" style="2" customWidth="1"/>
    <col min="4" max="5" width="8.7109375" style="2" customWidth="1"/>
    <col min="6" max="7" width="10.7109375" style="2" customWidth="1"/>
    <col min="8" max="8" width="78.7109375" style="2" customWidth="1"/>
    <col min="9" max="16" width="15.7109375" style="2" customWidth="1"/>
    <col min="17" max="17" width="4.421875" style="1" customWidth="1"/>
    <col min="18" max="18" width="4.140625" style="2" customWidth="1"/>
    <col min="19" max="19" width="5.7109375" style="2" customWidth="1"/>
    <col min="20" max="21" width="8.7109375" style="2" customWidth="1"/>
    <col min="22" max="23" width="10.7109375" style="2" customWidth="1"/>
    <col min="24" max="24" width="78.7109375" style="2" customWidth="1"/>
    <col min="25" max="31" width="15.7109375" style="2" customWidth="1"/>
    <col min="32" max="32" width="4.421875" style="1" customWidth="1"/>
    <col min="33" max="33" width="4.140625" style="2" customWidth="1"/>
    <col min="34" max="34" width="5.7109375" style="2" customWidth="1"/>
    <col min="35" max="36" width="8.7109375" style="2" customWidth="1"/>
    <col min="37" max="38" width="10.7109375" style="2" customWidth="1"/>
    <col min="39" max="39" width="78.7109375" style="2" customWidth="1"/>
    <col min="40" max="46" width="15.7109375" style="2" customWidth="1"/>
    <col min="47" max="47" width="4.421875" style="1" customWidth="1"/>
    <col min="48" max="48" width="4.140625" style="2" customWidth="1"/>
    <col min="49" max="49" width="5.7109375" style="2" customWidth="1"/>
    <col min="50" max="51" width="8.7109375" style="2" customWidth="1"/>
    <col min="52" max="53" width="10.7109375" style="2" customWidth="1"/>
    <col min="54" max="54" width="78.7109375" style="2" customWidth="1"/>
    <col min="55" max="61" width="15.7109375" style="2" customWidth="1"/>
    <col min="62" max="62" width="4.421875" style="1" customWidth="1"/>
    <col min="63" max="63" width="4.140625" style="2" customWidth="1"/>
    <col min="64" max="64" width="5.7109375" style="2" customWidth="1"/>
    <col min="65" max="66" width="8.7109375" style="2" customWidth="1"/>
    <col min="67" max="68" width="10.7109375" style="2" customWidth="1"/>
    <col min="69" max="69" width="78.7109375" style="2" customWidth="1"/>
    <col min="70" max="76" width="15.7109375" style="2" customWidth="1"/>
    <col min="77" max="77" width="4.421875" style="1" customWidth="1"/>
    <col min="78" max="78" width="4.140625" style="2" customWidth="1"/>
    <col min="79" max="79" width="5.7109375" style="2" customWidth="1"/>
    <col min="80" max="81" width="8.7109375" style="2" customWidth="1"/>
    <col min="82" max="83" width="10.7109375" style="2" customWidth="1"/>
    <col min="84" max="84" width="78.7109375" style="2" customWidth="1"/>
    <col min="85" max="91" width="15.7109375" style="2" customWidth="1"/>
    <col min="92" max="92" width="4.421875" style="1" customWidth="1"/>
    <col min="93" max="93" width="4.140625" style="2" customWidth="1"/>
    <col min="94" max="94" width="5.7109375" style="2" customWidth="1"/>
    <col min="95" max="96" width="8.7109375" style="2" customWidth="1"/>
    <col min="97" max="98" width="10.7109375" style="2" customWidth="1"/>
    <col min="99" max="99" width="78.7109375" style="2" customWidth="1"/>
    <col min="100" max="100" width="14.57421875" style="2" customWidth="1"/>
    <col min="101" max="101" width="14.421875" style="2" customWidth="1"/>
    <col min="102" max="106" width="13.7109375" style="2" customWidth="1"/>
    <col min="107" max="107" width="15.7109375" style="2" customWidth="1"/>
    <col min="108" max="16384" width="9.140625" style="2" customWidth="1"/>
  </cols>
  <sheetData>
    <row r="1" spans="16:107" ht="15" customHeight="1">
      <c r="P1" s="3" t="s">
        <v>1145</v>
      </c>
      <c r="AE1" s="3" t="s">
        <v>1145</v>
      </c>
      <c r="AT1" s="3" t="s">
        <v>1145</v>
      </c>
      <c r="BI1" s="3" t="s">
        <v>1145</v>
      </c>
      <c r="BX1" s="3" t="s">
        <v>1145</v>
      </c>
      <c r="CM1" s="3" t="s">
        <v>1145</v>
      </c>
      <c r="DB1" s="3"/>
      <c r="DC1" s="3" t="s">
        <v>1145</v>
      </c>
    </row>
    <row r="2" ht="15" customHeight="1"/>
    <row r="3" spans="16:107" ht="15" customHeight="1" thickBot="1">
      <c r="P3" s="3" t="s">
        <v>0</v>
      </c>
      <c r="AE3" s="3" t="s">
        <v>0</v>
      </c>
      <c r="AT3" s="3" t="s">
        <v>0</v>
      </c>
      <c r="BI3" s="3" t="s">
        <v>0</v>
      </c>
      <c r="BX3" s="3" t="s">
        <v>0</v>
      </c>
      <c r="CM3" s="3" t="s">
        <v>0</v>
      </c>
      <c r="DB3" s="3"/>
      <c r="DC3" s="3" t="s">
        <v>0</v>
      </c>
    </row>
    <row r="4" spans="1:107" s="9" customFormat="1" ht="15" customHeight="1" thickBot="1">
      <c r="A4" s="4"/>
      <c r="B4" s="5" t="s">
        <v>1</v>
      </c>
      <c r="C4" s="5" t="s">
        <v>2</v>
      </c>
      <c r="D4" s="5" t="s">
        <v>3</v>
      </c>
      <c r="E4" s="6" t="s">
        <v>4</v>
      </c>
      <c r="F4" s="7"/>
      <c r="G4" s="7"/>
      <c r="H4" s="8"/>
      <c r="I4" s="5" t="s">
        <v>5</v>
      </c>
      <c r="J4" s="5" t="s">
        <v>6</v>
      </c>
      <c r="K4" s="5" t="s">
        <v>7</v>
      </c>
      <c r="L4" s="5" t="s">
        <v>8</v>
      </c>
      <c r="M4" s="5" t="s">
        <v>249</v>
      </c>
      <c r="N4" s="5" t="s">
        <v>250</v>
      </c>
      <c r="O4" s="5" t="s">
        <v>251</v>
      </c>
      <c r="P4" s="5" t="s">
        <v>252</v>
      </c>
      <c r="Q4" s="4"/>
      <c r="R4" s="5" t="s">
        <v>253</v>
      </c>
      <c r="S4" s="5" t="s">
        <v>254</v>
      </c>
      <c r="T4" s="5" t="s">
        <v>255</v>
      </c>
      <c r="U4" s="6" t="s">
        <v>256</v>
      </c>
      <c r="V4" s="7"/>
      <c r="W4" s="7"/>
      <c r="X4" s="8"/>
      <c r="Y4" s="5" t="s">
        <v>257</v>
      </c>
      <c r="Z4" s="5" t="s">
        <v>258</v>
      </c>
      <c r="AA4" s="5" t="s">
        <v>259</v>
      </c>
      <c r="AB4" s="5" t="s">
        <v>260</v>
      </c>
      <c r="AC4" s="5" t="s">
        <v>261</v>
      </c>
      <c r="AD4" s="5" t="s">
        <v>262</v>
      </c>
      <c r="AE4" s="5" t="s">
        <v>263</v>
      </c>
      <c r="AF4" s="4"/>
      <c r="AG4" s="5" t="s">
        <v>264</v>
      </c>
      <c r="AH4" s="5" t="s">
        <v>265</v>
      </c>
      <c r="AI4" s="5" t="s">
        <v>266</v>
      </c>
      <c r="AJ4" s="6" t="s">
        <v>267</v>
      </c>
      <c r="AK4" s="7"/>
      <c r="AL4" s="7"/>
      <c r="AM4" s="8"/>
      <c r="AN4" s="5" t="s">
        <v>268</v>
      </c>
      <c r="AO4" s="5" t="s">
        <v>269</v>
      </c>
      <c r="AP4" s="5" t="s">
        <v>270</v>
      </c>
      <c r="AQ4" s="5" t="s">
        <v>271</v>
      </c>
      <c r="AR4" s="5" t="s">
        <v>272</v>
      </c>
      <c r="AS4" s="5" t="s">
        <v>273</v>
      </c>
      <c r="AT4" s="5" t="s">
        <v>274</v>
      </c>
      <c r="AU4" s="4"/>
      <c r="AV4" s="5" t="s">
        <v>275</v>
      </c>
      <c r="AW4" s="5" t="s">
        <v>276</v>
      </c>
      <c r="AX4" s="5" t="s">
        <v>277</v>
      </c>
      <c r="AY4" s="6" t="s">
        <v>278</v>
      </c>
      <c r="AZ4" s="7"/>
      <c r="BA4" s="7"/>
      <c r="BB4" s="8"/>
      <c r="BC4" s="5" t="s">
        <v>279</v>
      </c>
      <c r="BD4" s="5" t="s">
        <v>280</v>
      </c>
      <c r="BE4" s="5" t="s">
        <v>281</v>
      </c>
      <c r="BF4" s="5" t="s">
        <v>282</v>
      </c>
      <c r="BG4" s="5" t="s">
        <v>283</v>
      </c>
      <c r="BH4" s="5" t="s">
        <v>284</v>
      </c>
      <c r="BI4" s="5" t="s">
        <v>285</v>
      </c>
      <c r="BJ4" s="4"/>
      <c r="BK4" s="5" t="s">
        <v>286</v>
      </c>
      <c r="BL4" s="5" t="s">
        <v>287</v>
      </c>
      <c r="BM4" s="5" t="s">
        <v>288</v>
      </c>
      <c r="BN4" s="6" t="s">
        <v>289</v>
      </c>
      <c r="BO4" s="7"/>
      <c r="BP4" s="7"/>
      <c r="BQ4" s="8"/>
      <c r="BR4" s="5" t="s">
        <v>290</v>
      </c>
      <c r="BS4" s="5" t="s">
        <v>291</v>
      </c>
      <c r="BT4" s="5" t="s">
        <v>291</v>
      </c>
      <c r="BU4" s="5" t="s">
        <v>292</v>
      </c>
      <c r="BV4" s="5" t="s">
        <v>293</v>
      </c>
      <c r="BW4" s="5" t="s">
        <v>294</v>
      </c>
      <c r="BX4" s="5" t="s">
        <v>295</v>
      </c>
      <c r="BY4" s="4"/>
      <c r="BZ4" s="5" t="s">
        <v>296</v>
      </c>
      <c r="CA4" s="5" t="s">
        <v>297</v>
      </c>
      <c r="CB4" s="5" t="s">
        <v>298</v>
      </c>
      <c r="CC4" s="6" t="s">
        <v>299</v>
      </c>
      <c r="CD4" s="7"/>
      <c r="CE4" s="7"/>
      <c r="CF4" s="8"/>
      <c r="CG4" s="5" t="s">
        <v>300</v>
      </c>
      <c r="CH4" s="5" t="s">
        <v>301</v>
      </c>
      <c r="CI4" s="5" t="s">
        <v>302</v>
      </c>
      <c r="CJ4" s="5" t="s">
        <v>303</v>
      </c>
      <c r="CK4" s="5" t="s">
        <v>304</v>
      </c>
      <c r="CL4" s="5" t="s">
        <v>305</v>
      </c>
      <c r="CM4" s="5" t="s">
        <v>306</v>
      </c>
      <c r="CN4" s="4"/>
      <c r="CO4" s="5" t="s">
        <v>307</v>
      </c>
      <c r="CP4" s="5" t="s">
        <v>308</v>
      </c>
      <c r="CQ4" s="5" t="s">
        <v>309</v>
      </c>
      <c r="CR4" s="6" t="s">
        <v>310</v>
      </c>
      <c r="CS4" s="7"/>
      <c r="CT4" s="7"/>
      <c r="CU4" s="8"/>
      <c r="CV4" s="5" t="s">
        <v>311</v>
      </c>
      <c r="CW4" s="5" t="s">
        <v>312</v>
      </c>
      <c r="CX4" s="5" t="s">
        <v>313</v>
      </c>
      <c r="CY4" s="5" t="s">
        <v>314</v>
      </c>
      <c r="CZ4" s="5" t="s">
        <v>315</v>
      </c>
      <c r="DA4" s="5" t="s">
        <v>316</v>
      </c>
      <c r="DB4" s="5" t="s">
        <v>317</v>
      </c>
      <c r="DC4" s="5" t="s">
        <v>318</v>
      </c>
    </row>
    <row r="5" spans="1:111" ht="42" customHeight="1" thickBot="1">
      <c r="A5" s="4" t="s">
        <v>9</v>
      </c>
      <c r="B5" s="10" t="s">
        <v>10</v>
      </c>
      <c r="C5" s="11"/>
      <c r="D5" s="11"/>
      <c r="E5" s="11"/>
      <c r="F5" s="11"/>
      <c r="G5" s="11"/>
      <c r="H5" s="11"/>
      <c r="I5" s="11"/>
      <c r="J5" s="11"/>
      <c r="K5" s="11"/>
      <c r="L5" s="11"/>
      <c r="M5" s="11"/>
      <c r="N5" s="11"/>
      <c r="O5" s="11"/>
      <c r="P5" s="11"/>
      <c r="Q5" s="4" t="s">
        <v>213</v>
      </c>
      <c r="R5" s="10" t="s">
        <v>10</v>
      </c>
      <c r="S5" s="11"/>
      <c r="T5" s="11"/>
      <c r="U5" s="11"/>
      <c r="V5" s="11"/>
      <c r="W5" s="11"/>
      <c r="X5" s="11"/>
      <c r="Y5" s="11"/>
      <c r="Z5" s="11"/>
      <c r="AA5" s="11"/>
      <c r="AB5" s="11"/>
      <c r="AC5" s="11"/>
      <c r="AD5" s="11"/>
      <c r="AE5" s="11"/>
      <c r="AF5" s="4" t="s">
        <v>319</v>
      </c>
      <c r="AG5" s="10" t="s">
        <v>10</v>
      </c>
      <c r="AH5" s="11"/>
      <c r="AI5" s="11"/>
      <c r="AJ5" s="11"/>
      <c r="AK5" s="11"/>
      <c r="AL5" s="11"/>
      <c r="AM5" s="11"/>
      <c r="AN5" s="11"/>
      <c r="AO5" s="11"/>
      <c r="AP5" s="11"/>
      <c r="AQ5" s="11"/>
      <c r="AR5" s="11"/>
      <c r="AS5" s="11"/>
      <c r="AT5" s="11"/>
      <c r="AU5" s="4" t="s">
        <v>320</v>
      </c>
      <c r="AV5" s="10" t="s">
        <v>10</v>
      </c>
      <c r="AW5" s="11"/>
      <c r="AX5" s="11"/>
      <c r="AY5" s="11"/>
      <c r="AZ5" s="11"/>
      <c r="BA5" s="11"/>
      <c r="BB5" s="11"/>
      <c r="BC5" s="11"/>
      <c r="BD5" s="11"/>
      <c r="BE5" s="11"/>
      <c r="BF5" s="11"/>
      <c r="BG5" s="11"/>
      <c r="BH5" s="11"/>
      <c r="BI5" s="11"/>
      <c r="BJ5" s="4" t="s">
        <v>321</v>
      </c>
      <c r="BK5" s="10" t="s">
        <v>10</v>
      </c>
      <c r="BL5" s="11"/>
      <c r="BM5" s="11"/>
      <c r="BN5" s="11"/>
      <c r="BO5" s="11"/>
      <c r="BP5" s="11"/>
      <c r="BQ5" s="11"/>
      <c r="BR5" s="11"/>
      <c r="BS5" s="11"/>
      <c r="BT5" s="11"/>
      <c r="BU5" s="11"/>
      <c r="BV5" s="11"/>
      <c r="BW5" s="11"/>
      <c r="BX5" s="11"/>
      <c r="BY5" s="4" t="s">
        <v>322</v>
      </c>
      <c r="BZ5" s="10" t="s">
        <v>10</v>
      </c>
      <c r="CA5" s="11"/>
      <c r="CB5" s="11"/>
      <c r="CC5" s="11"/>
      <c r="CD5" s="11"/>
      <c r="CE5" s="11"/>
      <c r="CF5" s="11"/>
      <c r="CG5" s="11"/>
      <c r="CH5" s="11"/>
      <c r="CI5" s="11"/>
      <c r="CJ5" s="11"/>
      <c r="CK5" s="11"/>
      <c r="CL5" s="11"/>
      <c r="CM5" s="11"/>
      <c r="CN5" s="4" t="s">
        <v>323</v>
      </c>
      <c r="CO5" s="10" t="s">
        <v>324</v>
      </c>
      <c r="CP5" s="11"/>
      <c r="CQ5" s="11"/>
      <c r="CR5" s="11"/>
      <c r="CS5" s="11"/>
      <c r="CT5" s="11"/>
      <c r="CU5" s="11"/>
      <c r="CV5" s="11"/>
      <c r="CW5" s="11"/>
      <c r="CX5" s="11"/>
      <c r="CY5" s="11"/>
      <c r="CZ5" s="11"/>
      <c r="DA5" s="11"/>
      <c r="DB5" s="11"/>
      <c r="DC5" s="11"/>
      <c r="DD5" s="157"/>
      <c r="DE5" s="157"/>
      <c r="DF5" s="157"/>
      <c r="DG5" s="157"/>
    </row>
    <row r="6" spans="1:107" ht="124.5" customHeight="1" thickBot="1">
      <c r="A6" s="4" t="s">
        <v>11</v>
      </c>
      <c r="B6" s="13" t="s">
        <v>12</v>
      </c>
      <c r="C6" s="13"/>
      <c r="D6" s="13"/>
      <c r="E6" s="13"/>
      <c r="F6" s="13"/>
      <c r="G6" s="13"/>
      <c r="H6" s="13"/>
      <c r="I6" s="158" t="s">
        <v>325</v>
      </c>
      <c r="J6" s="158" t="s">
        <v>326</v>
      </c>
      <c r="K6" s="158" t="s">
        <v>327</v>
      </c>
      <c r="L6" s="158" t="s">
        <v>328</v>
      </c>
      <c r="M6" s="158" t="s">
        <v>329</v>
      </c>
      <c r="N6" s="158" t="s">
        <v>330</v>
      </c>
      <c r="O6" s="158" t="s">
        <v>331</v>
      </c>
      <c r="P6" s="159" t="s">
        <v>332</v>
      </c>
      <c r="Q6" s="4" t="s">
        <v>214</v>
      </c>
      <c r="R6" s="13" t="s">
        <v>12</v>
      </c>
      <c r="S6" s="13"/>
      <c r="T6" s="13"/>
      <c r="U6" s="13"/>
      <c r="V6" s="13"/>
      <c r="W6" s="13"/>
      <c r="X6" s="13"/>
      <c r="Y6" s="158" t="s">
        <v>333</v>
      </c>
      <c r="Z6" s="158" t="s">
        <v>334</v>
      </c>
      <c r="AA6" s="158" t="s">
        <v>335</v>
      </c>
      <c r="AB6" s="158" t="s">
        <v>336</v>
      </c>
      <c r="AC6" s="158" t="s">
        <v>337</v>
      </c>
      <c r="AD6" s="159" t="s">
        <v>338</v>
      </c>
      <c r="AE6" s="158" t="s">
        <v>339</v>
      </c>
      <c r="AF6" s="4" t="s">
        <v>340</v>
      </c>
      <c r="AG6" s="13" t="s">
        <v>12</v>
      </c>
      <c r="AH6" s="13"/>
      <c r="AI6" s="13"/>
      <c r="AJ6" s="13"/>
      <c r="AK6" s="13"/>
      <c r="AL6" s="13"/>
      <c r="AM6" s="13"/>
      <c r="AN6" s="158" t="s">
        <v>341</v>
      </c>
      <c r="AO6" s="158" t="s">
        <v>342</v>
      </c>
      <c r="AP6" s="158" t="s">
        <v>343</v>
      </c>
      <c r="AQ6" s="158" t="s">
        <v>344</v>
      </c>
      <c r="AR6" s="158" t="s">
        <v>345</v>
      </c>
      <c r="AS6" s="159" t="s">
        <v>346</v>
      </c>
      <c r="AT6" s="158" t="s">
        <v>347</v>
      </c>
      <c r="AU6" s="4" t="s">
        <v>348</v>
      </c>
      <c r="AV6" s="13" t="s">
        <v>12</v>
      </c>
      <c r="AW6" s="13"/>
      <c r="AX6" s="13"/>
      <c r="AY6" s="13"/>
      <c r="AZ6" s="13"/>
      <c r="BA6" s="13"/>
      <c r="BB6" s="13"/>
      <c r="BC6" s="158" t="s">
        <v>349</v>
      </c>
      <c r="BD6" s="158" t="s">
        <v>350</v>
      </c>
      <c r="BE6" s="158" t="s">
        <v>351</v>
      </c>
      <c r="BF6" s="158" t="s">
        <v>352</v>
      </c>
      <c r="BG6" s="158" t="s">
        <v>353</v>
      </c>
      <c r="BH6" s="159" t="s">
        <v>354</v>
      </c>
      <c r="BI6" s="158" t="s">
        <v>355</v>
      </c>
      <c r="BJ6" s="4" t="s">
        <v>356</v>
      </c>
      <c r="BK6" s="13" t="s">
        <v>12</v>
      </c>
      <c r="BL6" s="13"/>
      <c r="BM6" s="13"/>
      <c r="BN6" s="13"/>
      <c r="BO6" s="13"/>
      <c r="BP6" s="13"/>
      <c r="BQ6" s="13"/>
      <c r="BR6" s="158" t="s">
        <v>357</v>
      </c>
      <c r="BS6" s="158" t="s">
        <v>358</v>
      </c>
      <c r="BT6" s="158" t="s">
        <v>359</v>
      </c>
      <c r="BU6" s="158" t="s">
        <v>360</v>
      </c>
      <c r="BV6" s="158" t="s">
        <v>361</v>
      </c>
      <c r="BW6" s="159" t="s">
        <v>362</v>
      </c>
      <c r="BX6" s="158" t="s">
        <v>363</v>
      </c>
      <c r="BY6" s="4" t="s">
        <v>364</v>
      </c>
      <c r="BZ6" s="13" t="s">
        <v>12</v>
      </c>
      <c r="CA6" s="13"/>
      <c r="CB6" s="13"/>
      <c r="CC6" s="13"/>
      <c r="CD6" s="13"/>
      <c r="CE6" s="13"/>
      <c r="CF6" s="13"/>
      <c r="CG6" s="158" t="s">
        <v>365</v>
      </c>
      <c r="CH6" s="158" t="s">
        <v>366</v>
      </c>
      <c r="CI6" s="158" t="s">
        <v>367</v>
      </c>
      <c r="CJ6" s="158" t="s">
        <v>368</v>
      </c>
      <c r="CK6" s="158" t="s">
        <v>369</v>
      </c>
      <c r="CL6" s="158" t="s">
        <v>370</v>
      </c>
      <c r="CM6" s="158" t="s">
        <v>371</v>
      </c>
      <c r="CN6" s="4" t="s">
        <v>372</v>
      </c>
      <c r="CO6" s="13" t="s">
        <v>12</v>
      </c>
      <c r="CP6" s="13"/>
      <c r="CQ6" s="13"/>
      <c r="CR6" s="13"/>
      <c r="CS6" s="13"/>
      <c r="CT6" s="13"/>
      <c r="CU6" s="13"/>
      <c r="CV6" s="158" t="s">
        <v>373</v>
      </c>
      <c r="CW6" s="158" t="s">
        <v>374</v>
      </c>
      <c r="CX6" s="158" t="s">
        <v>375</v>
      </c>
      <c r="CY6" s="158" t="s">
        <v>376</v>
      </c>
      <c r="CZ6" s="158" t="s">
        <v>377</v>
      </c>
      <c r="DA6" s="158" t="s">
        <v>378</v>
      </c>
      <c r="DB6" s="158" t="s">
        <v>379</v>
      </c>
      <c r="DC6" s="14" t="s">
        <v>380</v>
      </c>
    </row>
    <row r="7" spans="1:107" s="20" customFormat="1" ht="15" customHeight="1" thickBot="1">
      <c r="A7" s="4" t="s">
        <v>17</v>
      </c>
      <c r="B7" s="15" t="s">
        <v>18</v>
      </c>
      <c r="C7" s="16" t="s">
        <v>19</v>
      </c>
      <c r="D7" s="17"/>
      <c r="E7" s="17"/>
      <c r="F7" s="17"/>
      <c r="G7" s="17"/>
      <c r="H7" s="17"/>
      <c r="I7" s="18">
        <f>SUM(I8,I12,I19,I29)</f>
        <v>23002</v>
      </c>
      <c r="J7" s="18">
        <f>SUM(J8,J12,J19,J29)</f>
        <v>2277970</v>
      </c>
      <c r="K7" s="18">
        <f aca="true" t="shared" si="0" ref="K7:P7">SUM(K8,K12,K19,K29)</f>
        <v>0</v>
      </c>
      <c r="L7" s="18">
        <f t="shared" si="0"/>
        <v>81695</v>
      </c>
      <c r="M7" s="18">
        <f t="shared" si="0"/>
        <v>31909</v>
      </c>
      <c r="N7" s="18">
        <f t="shared" si="0"/>
        <v>0</v>
      </c>
      <c r="O7" s="18">
        <f t="shared" si="0"/>
        <v>19650</v>
      </c>
      <c r="P7" s="18">
        <f t="shared" si="0"/>
        <v>737810</v>
      </c>
      <c r="Q7" s="4" t="s">
        <v>215</v>
      </c>
      <c r="R7" s="15" t="s">
        <v>18</v>
      </c>
      <c r="S7" s="16" t="s">
        <v>19</v>
      </c>
      <c r="T7" s="17"/>
      <c r="U7" s="17"/>
      <c r="V7" s="17"/>
      <c r="W7" s="17"/>
      <c r="X7" s="160"/>
      <c r="Y7" s="161">
        <f aca="true" t="shared" si="1" ref="Y7:AE7">SUM(Y8,Y12,Y19,Y29)</f>
        <v>0</v>
      </c>
      <c r="Z7" s="161">
        <f t="shared" si="1"/>
        <v>83859</v>
      </c>
      <c r="AA7" s="161">
        <f t="shared" si="1"/>
        <v>0</v>
      </c>
      <c r="AB7" s="161">
        <f t="shared" si="1"/>
        <v>0</v>
      </c>
      <c r="AC7" s="161">
        <f t="shared" si="1"/>
        <v>26793</v>
      </c>
      <c r="AD7" s="161">
        <f t="shared" si="1"/>
        <v>30</v>
      </c>
      <c r="AE7" s="161">
        <f t="shared" si="1"/>
        <v>0</v>
      </c>
      <c r="AF7" s="4" t="s">
        <v>381</v>
      </c>
      <c r="AG7" s="15" t="s">
        <v>18</v>
      </c>
      <c r="AH7" s="16" t="s">
        <v>19</v>
      </c>
      <c r="AI7" s="17"/>
      <c r="AJ7" s="17"/>
      <c r="AK7" s="17"/>
      <c r="AL7" s="17"/>
      <c r="AM7" s="160"/>
      <c r="AN7" s="161">
        <f aca="true" t="shared" si="2" ref="AN7:AT7">SUM(AN8,AN12,AN19,AN29)</f>
        <v>200</v>
      </c>
      <c r="AO7" s="161">
        <f t="shared" si="2"/>
        <v>0</v>
      </c>
      <c r="AP7" s="161">
        <f t="shared" si="2"/>
        <v>10441</v>
      </c>
      <c r="AQ7" s="161">
        <f t="shared" si="2"/>
        <v>5100</v>
      </c>
      <c r="AR7" s="161">
        <f t="shared" si="2"/>
        <v>0</v>
      </c>
      <c r="AS7" s="161">
        <f t="shared" si="2"/>
        <v>7276</v>
      </c>
      <c r="AT7" s="161">
        <f t="shared" si="2"/>
        <v>0</v>
      </c>
      <c r="AU7" s="4" t="s">
        <v>382</v>
      </c>
      <c r="AV7" s="15" t="s">
        <v>18</v>
      </c>
      <c r="AW7" s="16" t="s">
        <v>19</v>
      </c>
      <c r="AX7" s="17"/>
      <c r="AY7" s="17"/>
      <c r="AZ7" s="17"/>
      <c r="BA7" s="17"/>
      <c r="BB7" s="160"/>
      <c r="BC7" s="161">
        <f aca="true" t="shared" si="3" ref="BC7:BI7">SUM(BC8,BC12,BC19,BC29)</f>
        <v>0</v>
      </c>
      <c r="BD7" s="161">
        <f t="shared" si="3"/>
        <v>0</v>
      </c>
      <c r="BE7" s="161">
        <f t="shared" si="3"/>
        <v>2063</v>
      </c>
      <c r="BF7" s="161">
        <f t="shared" si="3"/>
        <v>0</v>
      </c>
      <c r="BG7" s="161">
        <f t="shared" si="3"/>
        <v>0</v>
      </c>
      <c r="BH7" s="161">
        <f t="shared" si="3"/>
        <v>0</v>
      </c>
      <c r="BI7" s="161">
        <f t="shared" si="3"/>
        <v>0</v>
      </c>
      <c r="BJ7" s="4" t="s">
        <v>383</v>
      </c>
      <c r="BK7" s="15" t="s">
        <v>18</v>
      </c>
      <c r="BL7" s="16" t="s">
        <v>19</v>
      </c>
      <c r="BM7" s="17"/>
      <c r="BN7" s="17"/>
      <c r="BO7" s="17"/>
      <c r="BP7" s="17"/>
      <c r="BQ7" s="160"/>
      <c r="BR7" s="161">
        <f aca="true" t="shared" si="4" ref="BR7:BX7">SUM(BR8,BR12,BR19,BR29)</f>
        <v>0</v>
      </c>
      <c r="BS7" s="161">
        <f t="shared" si="4"/>
        <v>29172</v>
      </c>
      <c r="BT7" s="161">
        <f t="shared" si="4"/>
        <v>12026</v>
      </c>
      <c r="BU7" s="161">
        <f t="shared" si="4"/>
        <v>240</v>
      </c>
      <c r="BV7" s="161">
        <f t="shared" si="4"/>
        <v>0</v>
      </c>
      <c r="BW7" s="161">
        <f t="shared" si="4"/>
        <v>0</v>
      </c>
      <c r="BX7" s="161">
        <f t="shared" si="4"/>
        <v>396</v>
      </c>
      <c r="BY7" s="4" t="s">
        <v>384</v>
      </c>
      <c r="BZ7" s="15" t="s">
        <v>18</v>
      </c>
      <c r="CA7" s="16" t="s">
        <v>19</v>
      </c>
      <c r="CB7" s="17"/>
      <c r="CC7" s="17"/>
      <c r="CD7" s="17"/>
      <c r="CE7" s="17"/>
      <c r="CF7" s="160"/>
      <c r="CG7" s="161">
        <f aca="true" t="shared" si="5" ref="CG7:CM7">SUM(CG8,CG12,CG19,CG29)</f>
        <v>0</v>
      </c>
      <c r="CH7" s="161">
        <f t="shared" si="5"/>
        <v>0</v>
      </c>
      <c r="CI7" s="161">
        <f t="shared" si="5"/>
        <v>0</v>
      </c>
      <c r="CJ7" s="161">
        <f t="shared" si="5"/>
        <v>0</v>
      </c>
      <c r="CK7" s="161">
        <f t="shared" si="5"/>
        <v>0</v>
      </c>
      <c r="CL7" s="161">
        <f t="shared" si="5"/>
        <v>0</v>
      </c>
      <c r="CM7" s="161">
        <f t="shared" si="5"/>
        <v>0</v>
      </c>
      <c r="CN7" s="4" t="s">
        <v>385</v>
      </c>
      <c r="CO7" s="15" t="s">
        <v>18</v>
      </c>
      <c r="CP7" s="16" t="s">
        <v>19</v>
      </c>
      <c r="CQ7" s="17"/>
      <c r="CR7" s="17"/>
      <c r="CS7" s="17"/>
      <c r="CT7" s="17"/>
      <c r="CU7" s="160"/>
      <c r="CV7" s="161">
        <f aca="true" t="shared" si="6" ref="CV7:DA7">SUM(CV8,CV12,CV19,CV29)</f>
        <v>0</v>
      </c>
      <c r="CW7" s="161">
        <f t="shared" si="6"/>
        <v>0</v>
      </c>
      <c r="CX7" s="161">
        <f t="shared" si="6"/>
        <v>0</v>
      </c>
      <c r="CY7" s="161">
        <f t="shared" si="6"/>
        <v>402</v>
      </c>
      <c r="CZ7" s="161">
        <f t="shared" si="6"/>
        <v>0</v>
      </c>
      <c r="DA7" s="161">
        <f t="shared" si="6"/>
        <v>200</v>
      </c>
      <c r="DB7" s="161">
        <f>SUM(DB8,DB12,DB19,DB29)</f>
        <v>0</v>
      </c>
      <c r="DC7" s="19">
        <f aca="true" t="shared" si="7" ref="DC7:DC51">SUM(I7:P7,Y7:AE7,AN7:AT7,BC7:BI7,BR7:BX7,CG7:CM7,CV7:DB7)</f>
        <v>3350234</v>
      </c>
    </row>
    <row r="8" spans="1:107" s="20" customFormat="1" ht="15" customHeight="1" thickBot="1">
      <c r="A8" s="4" t="s">
        <v>20</v>
      </c>
      <c r="B8" s="21"/>
      <c r="C8" s="22" t="s">
        <v>21</v>
      </c>
      <c r="D8" s="23" t="s">
        <v>22</v>
      </c>
      <c r="E8" s="24"/>
      <c r="F8" s="24"/>
      <c r="G8" s="24"/>
      <c r="H8" s="24"/>
      <c r="I8" s="25">
        <f>SUM(I9:I11)</f>
        <v>4802</v>
      </c>
      <c r="J8" s="25"/>
      <c r="K8" s="25">
        <f aca="true" t="shared" si="8" ref="K8:P8">SUM(K9:K11)</f>
        <v>0</v>
      </c>
      <c r="L8" s="25">
        <f t="shared" si="8"/>
        <v>0</v>
      </c>
      <c r="M8" s="25">
        <f t="shared" si="8"/>
        <v>31909</v>
      </c>
      <c r="N8" s="25">
        <f t="shared" si="8"/>
        <v>0</v>
      </c>
      <c r="O8" s="25">
        <f t="shared" si="8"/>
        <v>150</v>
      </c>
      <c r="P8" s="25">
        <f t="shared" si="8"/>
        <v>737810</v>
      </c>
      <c r="Q8" s="4" t="s">
        <v>217</v>
      </c>
      <c r="R8" s="21"/>
      <c r="S8" s="22" t="s">
        <v>21</v>
      </c>
      <c r="T8" s="23" t="s">
        <v>22</v>
      </c>
      <c r="U8" s="24"/>
      <c r="V8" s="24"/>
      <c r="W8" s="24"/>
      <c r="X8" s="162"/>
      <c r="Y8" s="163">
        <f aca="true" t="shared" si="9" ref="Y8:AE8">SUM(Y9:Y11)</f>
        <v>0</v>
      </c>
      <c r="Z8" s="163">
        <f t="shared" si="9"/>
        <v>83859</v>
      </c>
      <c r="AA8" s="163">
        <f t="shared" si="9"/>
        <v>0</v>
      </c>
      <c r="AB8" s="163">
        <f t="shared" si="9"/>
        <v>0</v>
      </c>
      <c r="AC8" s="163">
        <f t="shared" si="9"/>
        <v>26793</v>
      </c>
      <c r="AD8" s="163">
        <f t="shared" si="9"/>
        <v>0</v>
      </c>
      <c r="AE8" s="163">
        <f t="shared" si="9"/>
        <v>0</v>
      </c>
      <c r="AF8" s="4" t="s">
        <v>386</v>
      </c>
      <c r="AG8" s="21"/>
      <c r="AH8" s="22" t="s">
        <v>21</v>
      </c>
      <c r="AI8" s="23" t="s">
        <v>22</v>
      </c>
      <c r="AJ8" s="24"/>
      <c r="AK8" s="24"/>
      <c r="AL8" s="24"/>
      <c r="AM8" s="162"/>
      <c r="AN8" s="163">
        <f aca="true" t="shared" si="10" ref="AN8:AT8">SUM(AN9:AN11)</f>
        <v>0</v>
      </c>
      <c r="AO8" s="163">
        <f t="shared" si="10"/>
        <v>0</v>
      </c>
      <c r="AP8" s="163">
        <f t="shared" si="10"/>
        <v>0</v>
      </c>
      <c r="AQ8" s="163">
        <f t="shared" si="10"/>
        <v>0</v>
      </c>
      <c r="AR8" s="163">
        <f t="shared" si="10"/>
        <v>0</v>
      </c>
      <c r="AS8" s="163">
        <f t="shared" si="10"/>
        <v>0</v>
      </c>
      <c r="AT8" s="163">
        <f t="shared" si="10"/>
        <v>0</v>
      </c>
      <c r="AU8" s="4" t="s">
        <v>387</v>
      </c>
      <c r="AV8" s="21"/>
      <c r="AW8" s="22" t="s">
        <v>21</v>
      </c>
      <c r="AX8" s="23" t="s">
        <v>22</v>
      </c>
      <c r="AY8" s="24"/>
      <c r="AZ8" s="24"/>
      <c r="BA8" s="24"/>
      <c r="BB8" s="162"/>
      <c r="BC8" s="163">
        <f aca="true" t="shared" si="11" ref="BC8:BI8">SUM(BC9:BC11)</f>
        <v>0</v>
      </c>
      <c r="BD8" s="163">
        <f t="shared" si="11"/>
        <v>0</v>
      </c>
      <c r="BE8" s="163">
        <f t="shared" si="11"/>
        <v>0</v>
      </c>
      <c r="BF8" s="163">
        <f t="shared" si="11"/>
        <v>0</v>
      </c>
      <c r="BG8" s="163">
        <f t="shared" si="11"/>
        <v>0</v>
      </c>
      <c r="BH8" s="163">
        <f t="shared" si="11"/>
        <v>0</v>
      </c>
      <c r="BI8" s="163">
        <f t="shared" si="11"/>
        <v>0</v>
      </c>
      <c r="BJ8" s="4" t="s">
        <v>388</v>
      </c>
      <c r="BK8" s="21"/>
      <c r="BL8" s="22" t="s">
        <v>21</v>
      </c>
      <c r="BM8" s="23" t="s">
        <v>22</v>
      </c>
      <c r="BN8" s="24"/>
      <c r="BO8" s="24"/>
      <c r="BP8" s="24"/>
      <c r="BQ8" s="162"/>
      <c r="BR8" s="163">
        <f aca="true" t="shared" si="12" ref="BR8:BX8">SUM(BR9:BR11)</f>
        <v>0</v>
      </c>
      <c r="BS8" s="163">
        <f t="shared" si="12"/>
        <v>29172</v>
      </c>
      <c r="BT8" s="163">
        <f t="shared" si="12"/>
        <v>12026</v>
      </c>
      <c r="BU8" s="163">
        <f t="shared" si="12"/>
        <v>0</v>
      </c>
      <c r="BV8" s="163">
        <f t="shared" si="12"/>
        <v>0</v>
      </c>
      <c r="BW8" s="163">
        <f t="shared" si="12"/>
        <v>0</v>
      </c>
      <c r="BX8" s="163">
        <f t="shared" si="12"/>
        <v>0</v>
      </c>
      <c r="BY8" s="4" t="s">
        <v>389</v>
      </c>
      <c r="BZ8" s="21"/>
      <c r="CA8" s="22" t="s">
        <v>21</v>
      </c>
      <c r="CB8" s="23" t="s">
        <v>22</v>
      </c>
      <c r="CC8" s="24"/>
      <c r="CD8" s="24"/>
      <c r="CE8" s="24"/>
      <c r="CF8" s="162"/>
      <c r="CG8" s="163">
        <f aca="true" t="shared" si="13" ref="CG8:CM8">SUM(CG9:CG11)</f>
        <v>0</v>
      </c>
      <c r="CH8" s="163">
        <f t="shared" si="13"/>
        <v>0</v>
      </c>
      <c r="CI8" s="163">
        <f t="shared" si="13"/>
        <v>0</v>
      </c>
      <c r="CJ8" s="163">
        <f t="shared" si="13"/>
        <v>0</v>
      </c>
      <c r="CK8" s="163">
        <f t="shared" si="13"/>
        <v>0</v>
      </c>
      <c r="CL8" s="163">
        <f t="shared" si="13"/>
        <v>0</v>
      </c>
      <c r="CM8" s="163">
        <f t="shared" si="13"/>
        <v>0</v>
      </c>
      <c r="CN8" s="4" t="s">
        <v>390</v>
      </c>
      <c r="CO8" s="21"/>
      <c r="CP8" s="22" t="s">
        <v>21</v>
      </c>
      <c r="CQ8" s="23" t="s">
        <v>22</v>
      </c>
      <c r="CR8" s="24"/>
      <c r="CS8" s="24"/>
      <c r="CT8" s="24"/>
      <c r="CU8" s="162"/>
      <c r="CV8" s="163">
        <f aca="true" t="shared" si="14" ref="CV8:DA8">SUM(CV9:CV11)</f>
        <v>0</v>
      </c>
      <c r="CW8" s="163">
        <f t="shared" si="14"/>
        <v>0</v>
      </c>
      <c r="CX8" s="163">
        <f t="shared" si="14"/>
        <v>0</v>
      </c>
      <c r="CY8" s="163">
        <f t="shared" si="14"/>
        <v>0</v>
      </c>
      <c r="CZ8" s="163">
        <f t="shared" si="14"/>
        <v>0</v>
      </c>
      <c r="DA8" s="163">
        <f t="shared" si="14"/>
        <v>0</v>
      </c>
      <c r="DB8" s="163">
        <f>SUM(DB9:DB11)</f>
        <v>0</v>
      </c>
      <c r="DC8" s="26">
        <f t="shared" si="7"/>
        <v>926521</v>
      </c>
    </row>
    <row r="9" spans="1:107" s="34" customFormat="1" ht="15" customHeight="1" thickBot="1">
      <c r="A9" s="4" t="s">
        <v>23</v>
      </c>
      <c r="B9" s="27"/>
      <c r="C9" s="28"/>
      <c r="D9" s="29" t="s">
        <v>24</v>
      </c>
      <c r="E9" s="30" t="s">
        <v>25</v>
      </c>
      <c r="F9" s="30"/>
      <c r="G9" s="30"/>
      <c r="H9" s="31"/>
      <c r="I9" s="32"/>
      <c r="J9" s="32"/>
      <c r="K9" s="32"/>
      <c r="L9" s="32"/>
      <c r="M9" s="32"/>
      <c r="N9" s="32"/>
      <c r="O9" s="32"/>
      <c r="P9" s="32">
        <f>'[1]2. melléklet'!P9+'[1]Javaslat_II'!L14</f>
        <v>737810</v>
      </c>
      <c r="Q9" s="4" t="s">
        <v>218</v>
      </c>
      <c r="R9" s="27"/>
      <c r="S9" s="28"/>
      <c r="T9" s="29" t="s">
        <v>24</v>
      </c>
      <c r="U9" s="30" t="s">
        <v>25</v>
      </c>
      <c r="V9" s="30"/>
      <c r="W9" s="30"/>
      <c r="X9" s="31"/>
      <c r="Y9" s="164"/>
      <c r="Z9" s="164"/>
      <c r="AA9" s="164"/>
      <c r="AB9" s="164"/>
      <c r="AC9" s="164"/>
      <c r="AD9" s="164"/>
      <c r="AE9" s="164"/>
      <c r="AF9" s="4" t="s">
        <v>391</v>
      </c>
      <c r="AG9" s="27"/>
      <c r="AH9" s="28"/>
      <c r="AI9" s="29" t="s">
        <v>24</v>
      </c>
      <c r="AJ9" s="30" t="s">
        <v>25</v>
      </c>
      <c r="AK9" s="30"/>
      <c r="AL9" s="30"/>
      <c r="AM9" s="31"/>
      <c r="AN9" s="164"/>
      <c r="AO9" s="164"/>
      <c r="AP9" s="164"/>
      <c r="AQ9" s="164"/>
      <c r="AR9" s="164"/>
      <c r="AS9" s="164"/>
      <c r="AT9" s="164"/>
      <c r="AU9" s="4" t="s">
        <v>392</v>
      </c>
      <c r="AV9" s="27"/>
      <c r="AW9" s="28"/>
      <c r="AX9" s="29" t="s">
        <v>24</v>
      </c>
      <c r="AY9" s="30" t="s">
        <v>25</v>
      </c>
      <c r="AZ9" s="30"/>
      <c r="BA9" s="30"/>
      <c r="BB9" s="31"/>
      <c r="BC9" s="164"/>
      <c r="BD9" s="164"/>
      <c r="BE9" s="164"/>
      <c r="BF9" s="164"/>
      <c r="BG9" s="164"/>
      <c r="BH9" s="164"/>
      <c r="BI9" s="164"/>
      <c r="BJ9" s="4" t="s">
        <v>393</v>
      </c>
      <c r="BK9" s="27"/>
      <c r="BL9" s="28"/>
      <c r="BM9" s="29" t="s">
        <v>24</v>
      </c>
      <c r="BN9" s="30" t="s">
        <v>25</v>
      </c>
      <c r="BO9" s="30"/>
      <c r="BP9" s="30"/>
      <c r="BQ9" s="31"/>
      <c r="BR9" s="164"/>
      <c r="BS9" s="164"/>
      <c r="BT9" s="164"/>
      <c r="BU9" s="164"/>
      <c r="BV9" s="164"/>
      <c r="BW9" s="164"/>
      <c r="BX9" s="164"/>
      <c r="BY9" s="4" t="s">
        <v>394</v>
      </c>
      <c r="BZ9" s="27"/>
      <c r="CA9" s="28"/>
      <c r="CB9" s="29" t="s">
        <v>24</v>
      </c>
      <c r="CC9" s="30" t="s">
        <v>25</v>
      </c>
      <c r="CD9" s="30"/>
      <c r="CE9" s="30"/>
      <c r="CF9" s="31"/>
      <c r="CG9" s="164"/>
      <c r="CH9" s="164"/>
      <c r="CI9" s="164"/>
      <c r="CJ9" s="164"/>
      <c r="CK9" s="164"/>
      <c r="CL9" s="164"/>
      <c r="CM9" s="164"/>
      <c r="CN9" s="4" t="s">
        <v>395</v>
      </c>
      <c r="CO9" s="27"/>
      <c r="CP9" s="28"/>
      <c r="CQ9" s="29" t="s">
        <v>24</v>
      </c>
      <c r="CR9" s="30" t="s">
        <v>25</v>
      </c>
      <c r="CS9" s="30"/>
      <c r="CT9" s="30"/>
      <c r="CU9" s="31"/>
      <c r="CV9" s="164"/>
      <c r="CW9" s="164"/>
      <c r="CX9" s="164"/>
      <c r="CY9" s="164"/>
      <c r="CZ9" s="164"/>
      <c r="DA9" s="164"/>
      <c r="DB9" s="164"/>
      <c r="DC9" s="33">
        <f t="shared" si="7"/>
        <v>737810</v>
      </c>
    </row>
    <row r="10" spans="1:107" s="34" customFormat="1" ht="15" customHeight="1" thickBot="1">
      <c r="A10" s="4" t="s">
        <v>26</v>
      </c>
      <c r="B10" s="27"/>
      <c r="C10" s="28"/>
      <c r="D10" s="35" t="s">
        <v>27</v>
      </c>
      <c r="E10" s="36" t="s">
        <v>28</v>
      </c>
      <c r="F10" s="37"/>
      <c r="G10" s="37"/>
      <c r="H10" s="37"/>
      <c r="I10" s="32"/>
      <c r="J10" s="32"/>
      <c r="K10" s="32"/>
      <c r="L10" s="32"/>
      <c r="M10" s="32"/>
      <c r="N10" s="32"/>
      <c r="O10" s="32"/>
      <c r="P10" s="32"/>
      <c r="Q10" s="4" t="s">
        <v>220</v>
      </c>
      <c r="R10" s="27"/>
      <c r="S10" s="28"/>
      <c r="T10" s="35" t="s">
        <v>27</v>
      </c>
      <c r="U10" s="36" t="s">
        <v>28</v>
      </c>
      <c r="V10" s="37"/>
      <c r="W10" s="37"/>
      <c r="X10" s="165"/>
      <c r="Y10" s="164"/>
      <c r="Z10" s="164">
        <f>'[1]2. melléklet'!Z10+'[1]Javaslat_II'!L27</f>
        <v>83859</v>
      </c>
      <c r="AA10" s="164"/>
      <c r="AB10" s="164"/>
      <c r="AC10" s="164"/>
      <c r="AD10" s="164"/>
      <c r="AE10" s="164"/>
      <c r="AF10" s="4" t="s">
        <v>396</v>
      </c>
      <c r="AG10" s="27"/>
      <c r="AH10" s="28"/>
      <c r="AI10" s="35" t="s">
        <v>27</v>
      </c>
      <c r="AJ10" s="36" t="s">
        <v>28</v>
      </c>
      <c r="AK10" s="37"/>
      <c r="AL10" s="37"/>
      <c r="AM10" s="165"/>
      <c r="AN10" s="164"/>
      <c r="AO10" s="164"/>
      <c r="AP10" s="164"/>
      <c r="AQ10" s="164"/>
      <c r="AR10" s="164"/>
      <c r="AS10" s="164"/>
      <c r="AT10" s="164"/>
      <c r="AU10" s="4" t="s">
        <v>397</v>
      </c>
      <c r="AV10" s="27"/>
      <c r="AW10" s="28"/>
      <c r="AX10" s="35" t="s">
        <v>27</v>
      </c>
      <c r="AY10" s="36" t="s">
        <v>28</v>
      </c>
      <c r="AZ10" s="37"/>
      <c r="BA10" s="37"/>
      <c r="BB10" s="165"/>
      <c r="BC10" s="164"/>
      <c r="BD10" s="164"/>
      <c r="BE10" s="164"/>
      <c r="BF10" s="164"/>
      <c r="BG10" s="164"/>
      <c r="BH10" s="164"/>
      <c r="BI10" s="164"/>
      <c r="BJ10" s="4" t="s">
        <v>398</v>
      </c>
      <c r="BK10" s="27"/>
      <c r="BL10" s="28"/>
      <c r="BM10" s="35" t="s">
        <v>27</v>
      </c>
      <c r="BN10" s="36" t="s">
        <v>28</v>
      </c>
      <c r="BO10" s="37"/>
      <c r="BP10" s="37"/>
      <c r="BQ10" s="165"/>
      <c r="BR10" s="164"/>
      <c r="BS10" s="164"/>
      <c r="BT10" s="164"/>
      <c r="BU10" s="164"/>
      <c r="BV10" s="164"/>
      <c r="BW10" s="164"/>
      <c r="BX10" s="164"/>
      <c r="BY10" s="4" t="s">
        <v>399</v>
      </c>
      <c r="BZ10" s="27"/>
      <c r="CA10" s="28"/>
      <c r="CB10" s="35" t="s">
        <v>27</v>
      </c>
      <c r="CC10" s="36" t="s">
        <v>28</v>
      </c>
      <c r="CD10" s="37"/>
      <c r="CE10" s="37"/>
      <c r="CF10" s="165"/>
      <c r="CG10" s="164"/>
      <c r="CH10" s="164"/>
      <c r="CI10" s="164"/>
      <c r="CJ10" s="164"/>
      <c r="CK10" s="164"/>
      <c r="CL10" s="164"/>
      <c r="CM10" s="164"/>
      <c r="CN10" s="4" t="s">
        <v>400</v>
      </c>
      <c r="CO10" s="27"/>
      <c r="CP10" s="28"/>
      <c r="CQ10" s="35" t="s">
        <v>27</v>
      </c>
      <c r="CR10" s="36" t="s">
        <v>28</v>
      </c>
      <c r="CS10" s="37"/>
      <c r="CT10" s="37"/>
      <c r="CU10" s="165"/>
      <c r="CV10" s="164"/>
      <c r="CW10" s="164"/>
      <c r="CX10" s="164"/>
      <c r="CY10" s="164"/>
      <c r="CZ10" s="164"/>
      <c r="DA10" s="164"/>
      <c r="DB10" s="164"/>
      <c r="DC10" s="33">
        <f t="shared" si="7"/>
        <v>83859</v>
      </c>
    </row>
    <row r="11" spans="1:107" s="34" customFormat="1" ht="15" customHeight="1" thickBot="1">
      <c r="A11" s="4" t="s">
        <v>29</v>
      </c>
      <c r="B11" s="27"/>
      <c r="C11" s="28"/>
      <c r="D11" s="29" t="s">
        <v>30</v>
      </c>
      <c r="E11" s="38" t="s">
        <v>31</v>
      </c>
      <c r="F11" s="39"/>
      <c r="G11" s="39"/>
      <c r="H11" s="38"/>
      <c r="I11" s="32">
        <v>4802</v>
      </c>
      <c r="J11" s="32"/>
      <c r="K11" s="32"/>
      <c r="L11" s="32"/>
      <c r="M11" s="32">
        <f>'[1]2. melléklet'!M11+'[1]Javaslat_II'!L34</f>
        <v>31909</v>
      </c>
      <c r="N11" s="32"/>
      <c r="O11" s="32">
        <v>150</v>
      </c>
      <c r="P11" s="32"/>
      <c r="Q11" s="4" t="s">
        <v>222</v>
      </c>
      <c r="R11" s="27"/>
      <c r="S11" s="28"/>
      <c r="T11" s="29" t="s">
        <v>30</v>
      </c>
      <c r="U11" s="38" t="s">
        <v>31</v>
      </c>
      <c r="V11" s="39"/>
      <c r="W11" s="39"/>
      <c r="X11" s="166"/>
      <c r="Y11" s="164"/>
      <c r="Z11" s="164"/>
      <c r="AA11" s="164"/>
      <c r="AB11" s="164"/>
      <c r="AC11" s="164">
        <v>26793</v>
      </c>
      <c r="AD11" s="164"/>
      <c r="AE11" s="164"/>
      <c r="AF11" s="4" t="s">
        <v>401</v>
      </c>
      <c r="AG11" s="27"/>
      <c r="AH11" s="28"/>
      <c r="AI11" s="29" t="s">
        <v>30</v>
      </c>
      <c r="AJ11" s="38" t="s">
        <v>31</v>
      </c>
      <c r="AK11" s="39"/>
      <c r="AL11" s="39"/>
      <c r="AM11" s="166"/>
      <c r="AN11" s="164"/>
      <c r="AO11" s="164"/>
      <c r="AP11" s="164"/>
      <c r="AQ11" s="164"/>
      <c r="AR11" s="164"/>
      <c r="AS11" s="164"/>
      <c r="AT11" s="164"/>
      <c r="AU11" s="4" t="s">
        <v>402</v>
      </c>
      <c r="AV11" s="27"/>
      <c r="AW11" s="28"/>
      <c r="AX11" s="29" t="s">
        <v>30</v>
      </c>
      <c r="AY11" s="38" t="s">
        <v>31</v>
      </c>
      <c r="AZ11" s="39"/>
      <c r="BA11" s="39"/>
      <c r="BB11" s="166"/>
      <c r="BC11" s="164"/>
      <c r="BD11" s="164"/>
      <c r="BE11" s="164"/>
      <c r="BF11" s="164"/>
      <c r="BG11" s="164"/>
      <c r="BH11" s="164"/>
      <c r="BI11" s="164"/>
      <c r="BJ11" s="4" t="s">
        <v>403</v>
      </c>
      <c r="BK11" s="27"/>
      <c r="BL11" s="28"/>
      <c r="BM11" s="29" t="s">
        <v>30</v>
      </c>
      <c r="BN11" s="38" t="s">
        <v>31</v>
      </c>
      <c r="BO11" s="39"/>
      <c r="BP11" s="39"/>
      <c r="BQ11" s="166"/>
      <c r="BR11" s="164"/>
      <c r="BS11" s="164">
        <v>29172</v>
      </c>
      <c r="BT11" s="164">
        <v>12026</v>
      </c>
      <c r="BU11" s="164"/>
      <c r="BV11" s="164"/>
      <c r="BW11" s="164"/>
      <c r="BX11" s="164"/>
      <c r="BY11" s="4" t="s">
        <v>404</v>
      </c>
      <c r="BZ11" s="27"/>
      <c r="CA11" s="28"/>
      <c r="CB11" s="29" t="s">
        <v>30</v>
      </c>
      <c r="CC11" s="38" t="s">
        <v>31</v>
      </c>
      <c r="CD11" s="39"/>
      <c r="CE11" s="39"/>
      <c r="CF11" s="166"/>
      <c r="CG11" s="164"/>
      <c r="CH11" s="164"/>
      <c r="CI11" s="164"/>
      <c r="CJ11" s="164"/>
      <c r="CK11" s="164"/>
      <c r="CL11" s="164"/>
      <c r="CM11" s="164"/>
      <c r="CN11" s="4" t="s">
        <v>405</v>
      </c>
      <c r="CO11" s="27"/>
      <c r="CP11" s="28"/>
      <c r="CQ11" s="29" t="s">
        <v>30</v>
      </c>
      <c r="CR11" s="38" t="s">
        <v>31</v>
      </c>
      <c r="CS11" s="39"/>
      <c r="CT11" s="39"/>
      <c r="CU11" s="166"/>
      <c r="CV11" s="164"/>
      <c r="CW11" s="164"/>
      <c r="CX11" s="164"/>
      <c r="CY11" s="164"/>
      <c r="CZ11" s="164"/>
      <c r="DA11" s="164"/>
      <c r="DB11" s="164"/>
      <c r="DC11" s="33">
        <f t="shared" si="7"/>
        <v>104852</v>
      </c>
    </row>
    <row r="12" spans="1:107" s="20" customFormat="1" ht="15" customHeight="1" thickBot="1">
      <c r="A12" s="4" t="s">
        <v>32</v>
      </c>
      <c r="B12" s="21"/>
      <c r="C12" s="22" t="s">
        <v>33</v>
      </c>
      <c r="D12" s="40" t="s">
        <v>34</v>
      </c>
      <c r="E12" s="41"/>
      <c r="F12" s="41"/>
      <c r="G12" s="41"/>
      <c r="H12" s="41"/>
      <c r="I12" s="42">
        <f>SUM(I13:I18)</f>
        <v>200</v>
      </c>
      <c r="J12" s="42">
        <f>SUM(J13:J18)</f>
        <v>2277970</v>
      </c>
      <c r="K12" s="42">
        <f aca="true" t="shared" si="15" ref="K12:P12">SUM(K13:K18)</f>
        <v>0</v>
      </c>
      <c r="L12" s="42">
        <f t="shared" si="15"/>
        <v>0</v>
      </c>
      <c r="M12" s="42">
        <f t="shared" si="15"/>
        <v>0</v>
      </c>
      <c r="N12" s="42">
        <f t="shared" si="15"/>
        <v>0</v>
      </c>
      <c r="O12" s="42">
        <f t="shared" si="15"/>
        <v>0</v>
      </c>
      <c r="P12" s="42">
        <f t="shared" si="15"/>
        <v>0</v>
      </c>
      <c r="Q12" s="4" t="s">
        <v>224</v>
      </c>
      <c r="R12" s="21"/>
      <c r="S12" s="22" t="s">
        <v>33</v>
      </c>
      <c r="T12" s="40" t="s">
        <v>34</v>
      </c>
      <c r="U12" s="41"/>
      <c r="V12" s="41"/>
      <c r="W12" s="41"/>
      <c r="X12" s="167"/>
      <c r="Y12" s="168">
        <f aca="true" t="shared" si="16" ref="Y12:AE12">SUM(Y13:Y18)</f>
        <v>0</v>
      </c>
      <c r="Z12" s="168">
        <f t="shared" si="16"/>
        <v>0</v>
      </c>
      <c r="AA12" s="168">
        <f t="shared" si="16"/>
        <v>0</v>
      </c>
      <c r="AB12" s="168">
        <f t="shared" si="16"/>
        <v>0</v>
      </c>
      <c r="AC12" s="168">
        <f t="shared" si="16"/>
        <v>0</v>
      </c>
      <c r="AD12" s="168">
        <f t="shared" si="16"/>
        <v>0</v>
      </c>
      <c r="AE12" s="168">
        <f t="shared" si="16"/>
        <v>0</v>
      </c>
      <c r="AF12" s="4" t="s">
        <v>406</v>
      </c>
      <c r="AG12" s="21"/>
      <c r="AH12" s="22" t="s">
        <v>33</v>
      </c>
      <c r="AI12" s="40" t="s">
        <v>34</v>
      </c>
      <c r="AJ12" s="41"/>
      <c r="AK12" s="41"/>
      <c r="AL12" s="41"/>
      <c r="AM12" s="167"/>
      <c r="AN12" s="168">
        <f aca="true" t="shared" si="17" ref="AN12:AT12">SUM(AN13:AN18)</f>
        <v>0</v>
      </c>
      <c r="AO12" s="168">
        <f t="shared" si="17"/>
        <v>0</v>
      </c>
      <c r="AP12" s="168">
        <f t="shared" si="17"/>
        <v>0</v>
      </c>
      <c r="AQ12" s="168">
        <f t="shared" si="17"/>
        <v>0</v>
      </c>
      <c r="AR12" s="168">
        <f t="shared" si="17"/>
        <v>0</v>
      </c>
      <c r="AS12" s="168">
        <f t="shared" si="17"/>
        <v>0</v>
      </c>
      <c r="AT12" s="168">
        <f t="shared" si="17"/>
        <v>0</v>
      </c>
      <c r="AU12" s="4" t="s">
        <v>407</v>
      </c>
      <c r="AV12" s="21"/>
      <c r="AW12" s="22" t="s">
        <v>33</v>
      </c>
      <c r="AX12" s="40" t="s">
        <v>34</v>
      </c>
      <c r="AY12" s="41"/>
      <c r="AZ12" s="41"/>
      <c r="BA12" s="41"/>
      <c r="BB12" s="167"/>
      <c r="BC12" s="168">
        <f aca="true" t="shared" si="18" ref="BC12:BI12">SUM(BC13:BC18)</f>
        <v>0</v>
      </c>
      <c r="BD12" s="168">
        <f t="shared" si="18"/>
        <v>0</v>
      </c>
      <c r="BE12" s="168">
        <f t="shared" si="18"/>
        <v>0</v>
      </c>
      <c r="BF12" s="168">
        <f t="shared" si="18"/>
        <v>0</v>
      </c>
      <c r="BG12" s="168">
        <f t="shared" si="18"/>
        <v>0</v>
      </c>
      <c r="BH12" s="168">
        <f t="shared" si="18"/>
        <v>0</v>
      </c>
      <c r="BI12" s="168">
        <f t="shared" si="18"/>
        <v>0</v>
      </c>
      <c r="BJ12" s="4" t="s">
        <v>408</v>
      </c>
      <c r="BK12" s="21"/>
      <c r="BL12" s="22" t="s">
        <v>33</v>
      </c>
      <c r="BM12" s="40" t="s">
        <v>34</v>
      </c>
      <c r="BN12" s="41"/>
      <c r="BO12" s="41"/>
      <c r="BP12" s="41"/>
      <c r="BQ12" s="167"/>
      <c r="BR12" s="168">
        <f aca="true" t="shared" si="19" ref="BR12:BX12">SUM(BR13:BR18)</f>
        <v>0</v>
      </c>
      <c r="BS12" s="168">
        <f t="shared" si="19"/>
        <v>0</v>
      </c>
      <c r="BT12" s="168">
        <f t="shared" si="19"/>
        <v>0</v>
      </c>
      <c r="BU12" s="168">
        <f t="shared" si="19"/>
        <v>0</v>
      </c>
      <c r="BV12" s="168">
        <f t="shared" si="19"/>
        <v>0</v>
      </c>
      <c r="BW12" s="168">
        <f t="shared" si="19"/>
        <v>0</v>
      </c>
      <c r="BX12" s="168">
        <f t="shared" si="19"/>
        <v>0</v>
      </c>
      <c r="BY12" s="4" t="s">
        <v>409</v>
      </c>
      <c r="BZ12" s="21"/>
      <c r="CA12" s="22" t="s">
        <v>33</v>
      </c>
      <c r="CB12" s="40" t="s">
        <v>34</v>
      </c>
      <c r="CC12" s="41"/>
      <c r="CD12" s="41"/>
      <c r="CE12" s="41"/>
      <c r="CF12" s="167"/>
      <c r="CG12" s="168">
        <f aca="true" t="shared" si="20" ref="CG12:CM12">SUM(CG13:CG18)</f>
        <v>0</v>
      </c>
      <c r="CH12" s="168">
        <f t="shared" si="20"/>
        <v>0</v>
      </c>
      <c r="CI12" s="168">
        <f t="shared" si="20"/>
        <v>0</v>
      </c>
      <c r="CJ12" s="168">
        <f t="shared" si="20"/>
        <v>0</v>
      </c>
      <c r="CK12" s="168">
        <f t="shared" si="20"/>
        <v>0</v>
      </c>
      <c r="CL12" s="168">
        <f t="shared" si="20"/>
        <v>0</v>
      </c>
      <c r="CM12" s="168">
        <f t="shared" si="20"/>
        <v>0</v>
      </c>
      <c r="CN12" s="4" t="s">
        <v>410</v>
      </c>
      <c r="CO12" s="21"/>
      <c r="CP12" s="22" t="s">
        <v>33</v>
      </c>
      <c r="CQ12" s="40" t="s">
        <v>34</v>
      </c>
      <c r="CR12" s="41"/>
      <c r="CS12" s="41"/>
      <c r="CT12" s="41"/>
      <c r="CU12" s="167"/>
      <c r="CV12" s="168">
        <f aca="true" t="shared" si="21" ref="CV12:DA12">SUM(CV13:CV18)</f>
        <v>0</v>
      </c>
      <c r="CW12" s="168">
        <f t="shared" si="21"/>
        <v>0</v>
      </c>
      <c r="CX12" s="168">
        <f t="shared" si="21"/>
        <v>0</v>
      </c>
      <c r="CY12" s="168">
        <f t="shared" si="21"/>
        <v>0</v>
      </c>
      <c r="CZ12" s="168">
        <f t="shared" si="21"/>
        <v>0</v>
      </c>
      <c r="DA12" s="168">
        <f t="shared" si="21"/>
        <v>0</v>
      </c>
      <c r="DB12" s="168">
        <f>SUM(DB13:DB18)</f>
        <v>0</v>
      </c>
      <c r="DC12" s="43">
        <f t="shared" si="7"/>
        <v>2278170</v>
      </c>
    </row>
    <row r="13" spans="1:107" s="48" customFormat="1" ht="15" customHeight="1" thickBot="1">
      <c r="A13" s="4" t="s">
        <v>35</v>
      </c>
      <c r="B13" s="44"/>
      <c r="C13" s="45"/>
      <c r="D13" s="46" t="s">
        <v>36</v>
      </c>
      <c r="E13" s="38" t="s">
        <v>37</v>
      </c>
      <c r="F13" s="47"/>
      <c r="G13" s="47"/>
      <c r="H13" s="47"/>
      <c r="I13" s="32"/>
      <c r="J13" s="32">
        <v>2000</v>
      </c>
      <c r="K13" s="32"/>
      <c r="L13" s="32"/>
      <c r="M13" s="32"/>
      <c r="N13" s="32"/>
      <c r="O13" s="32"/>
      <c r="P13" s="32"/>
      <c r="Q13" s="4" t="s">
        <v>226</v>
      </c>
      <c r="R13" s="44"/>
      <c r="S13" s="45"/>
      <c r="T13" s="46" t="s">
        <v>36</v>
      </c>
      <c r="U13" s="38" t="s">
        <v>37</v>
      </c>
      <c r="V13" s="47"/>
      <c r="W13" s="47"/>
      <c r="X13" s="169"/>
      <c r="Y13" s="164"/>
      <c r="Z13" s="164"/>
      <c r="AA13" s="164"/>
      <c r="AB13" s="164"/>
      <c r="AC13" s="164"/>
      <c r="AD13" s="164"/>
      <c r="AE13" s="164"/>
      <c r="AF13" s="4" t="s">
        <v>411</v>
      </c>
      <c r="AG13" s="44"/>
      <c r="AH13" s="45"/>
      <c r="AI13" s="46" t="s">
        <v>36</v>
      </c>
      <c r="AJ13" s="38" t="s">
        <v>37</v>
      </c>
      <c r="AK13" s="47"/>
      <c r="AL13" s="47"/>
      <c r="AM13" s="169"/>
      <c r="AN13" s="164"/>
      <c r="AO13" s="164"/>
      <c r="AP13" s="164"/>
      <c r="AQ13" s="164"/>
      <c r="AR13" s="164"/>
      <c r="AS13" s="164"/>
      <c r="AT13" s="164"/>
      <c r="AU13" s="4" t="s">
        <v>412</v>
      </c>
      <c r="AV13" s="44"/>
      <c r="AW13" s="45"/>
      <c r="AX13" s="46" t="s">
        <v>36</v>
      </c>
      <c r="AY13" s="38" t="s">
        <v>37</v>
      </c>
      <c r="AZ13" s="47"/>
      <c r="BA13" s="47"/>
      <c r="BB13" s="169"/>
      <c r="BC13" s="164"/>
      <c r="BD13" s="164"/>
      <c r="BE13" s="164"/>
      <c r="BF13" s="164"/>
      <c r="BG13" s="164"/>
      <c r="BH13" s="164"/>
      <c r="BI13" s="164"/>
      <c r="BJ13" s="4" t="s">
        <v>413</v>
      </c>
      <c r="BK13" s="44"/>
      <c r="BL13" s="45"/>
      <c r="BM13" s="46" t="s">
        <v>36</v>
      </c>
      <c r="BN13" s="38" t="s">
        <v>37</v>
      </c>
      <c r="BO13" s="47"/>
      <c r="BP13" s="47"/>
      <c r="BQ13" s="169"/>
      <c r="BR13" s="164"/>
      <c r="BS13" s="164"/>
      <c r="BT13" s="164"/>
      <c r="BU13" s="164"/>
      <c r="BV13" s="164"/>
      <c r="BW13" s="164"/>
      <c r="BX13" s="164"/>
      <c r="BY13" s="4" t="s">
        <v>414</v>
      </c>
      <c r="BZ13" s="44"/>
      <c r="CA13" s="45"/>
      <c r="CB13" s="46" t="s">
        <v>36</v>
      </c>
      <c r="CC13" s="38" t="s">
        <v>37</v>
      </c>
      <c r="CD13" s="47"/>
      <c r="CE13" s="47"/>
      <c r="CF13" s="169"/>
      <c r="CG13" s="164"/>
      <c r="CH13" s="164"/>
      <c r="CI13" s="164"/>
      <c r="CJ13" s="164"/>
      <c r="CK13" s="164"/>
      <c r="CL13" s="164"/>
      <c r="CM13" s="164"/>
      <c r="CN13" s="4" t="s">
        <v>415</v>
      </c>
      <c r="CO13" s="44"/>
      <c r="CP13" s="45"/>
      <c r="CQ13" s="46" t="s">
        <v>36</v>
      </c>
      <c r="CR13" s="38" t="s">
        <v>37</v>
      </c>
      <c r="CS13" s="47"/>
      <c r="CT13" s="47"/>
      <c r="CU13" s="169"/>
      <c r="CV13" s="164"/>
      <c r="CW13" s="164"/>
      <c r="CX13" s="164"/>
      <c r="CY13" s="164"/>
      <c r="CZ13" s="164"/>
      <c r="DA13" s="164"/>
      <c r="DB13" s="164"/>
      <c r="DC13" s="33">
        <f t="shared" si="7"/>
        <v>2000</v>
      </c>
    </row>
    <row r="14" spans="1:107" s="48" customFormat="1" ht="15" customHeight="1" thickBot="1">
      <c r="A14" s="4" t="s">
        <v>38</v>
      </c>
      <c r="B14" s="44"/>
      <c r="C14" s="45"/>
      <c r="D14" s="29" t="s">
        <v>39</v>
      </c>
      <c r="E14" s="38" t="s">
        <v>40</v>
      </c>
      <c r="F14" s="47"/>
      <c r="G14" s="47"/>
      <c r="H14" s="47"/>
      <c r="I14" s="32"/>
      <c r="J14" s="32">
        <v>26500</v>
      </c>
      <c r="K14" s="32"/>
      <c r="L14" s="32"/>
      <c r="M14" s="32"/>
      <c r="N14" s="32"/>
      <c r="O14" s="32"/>
      <c r="P14" s="32"/>
      <c r="Q14" s="4" t="s">
        <v>228</v>
      </c>
      <c r="R14" s="44"/>
      <c r="S14" s="45"/>
      <c r="T14" s="29" t="s">
        <v>39</v>
      </c>
      <c r="U14" s="38" t="s">
        <v>40</v>
      </c>
      <c r="V14" s="47"/>
      <c r="W14" s="47"/>
      <c r="X14" s="169"/>
      <c r="Y14" s="164"/>
      <c r="Z14" s="164"/>
      <c r="AA14" s="164"/>
      <c r="AB14" s="164"/>
      <c r="AC14" s="164"/>
      <c r="AD14" s="164"/>
      <c r="AE14" s="164"/>
      <c r="AF14" s="4" t="s">
        <v>416</v>
      </c>
      <c r="AG14" s="44"/>
      <c r="AH14" s="45"/>
      <c r="AI14" s="29" t="s">
        <v>39</v>
      </c>
      <c r="AJ14" s="38" t="s">
        <v>40</v>
      </c>
      <c r="AK14" s="47"/>
      <c r="AL14" s="47"/>
      <c r="AM14" s="169"/>
      <c r="AN14" s="164"/>
      <c r="AO14" s="164"/>
      <c r="AP14" s="164"/>
      <c r="AQ14" s="164"/>
      <c r="AR14" s="164"/>
      <c r="AS14" s="164"/>
      <c r="AT14" s="164"/>
      <c r="AU14" s="4" t="s">
        <v>417</v>
      </c>
      <c r="AV14" s="44"/>
      <c r="AW14" s="45"/>
      <c r="AX14" s="29" t="s">
        <v>39</v>
      </c>
      <c r="AY14" s="38" t="s">
        <v>40</v>
      </c>
      <c r="AZ14" s="47"/>
      <c r="BA14" s="47"/>
      <c r="BB14" s="169"/>
      <c r="BC14" s="164"/>
      <c r="BD14" s="164"/>
      <c r="BE14" s="164"/>
      <c r="BF14" s="164"/>
      <c r="BG14" s="164"/>
      <c r="BH14" s="164"/>
      <c r="BI14" s="164"/>
      <c r="BJ14" s="4" t="s">
        <v>418</v>
      </c>
      <c r="BK14" s="44"/>
      <c r="BL14" s="45"/>
      <c r="BM14" s="29" t="s">
        <v>39</v>
      </c>
      <c r="BN14" s="38" t="s">
        <v>40</v>
      </c>
      <c r="BO14" s="47"/>
      <c r="BP14" s="47"/>
      <c r="BQ14" s="169"/>
      <c r="BR14" s="164"/>
      <c r="BS14" s="164"/>
      <c r="BT14" s="164"/>
      <c r="BU14" s="164"/>
      <c r="BV14" s="164"/>
      <c r="BW14" s="164"/>
      <c r="BX14" s="164"/>
      <c r="BY14" s="4" t="s">
        <v>419</v>
      </c>
      <c r="BZ14" s="44"/>
      <c r="CA14" s="45"/>
      <c r="CB14" s="29" t="s">
        <v>39</v>
      </c>
      <c r="CC14" s="38" t="s">
        <v>40</v>
      </c>
      <c r="CD14" s="47"/>
      <c r="CE14" s="47"/>
      <c r="CF14" s="169"/>
      <c r="CG14" s="164"/>
      <c r="CH14" s="164"/>
      <c r="CI14" s="164"/>
      <c r="CJ14" s="164"/>
      <c r="CK14" s="164"/>
      <c r="CL14" s="164"/>
      <c r="CM14" s="164"/>
      <c r="CN14" s="4" t="s">
        <v>420</v>
      </c>
      <c r="CO14" s="44"/>
      <c r="CP14" s="45"/>
      <c r="CQ14" s="29" t="s">
        <v>39</v>
      </c>
      <c r="CR14" s="38" t="s">
        <v>40</v>
      </c>
      <c r="CS14" s="47"/>
      <c r="CT14" s="47"/>
      <c r="CU14" s="169"/>
      <c r="CV14" s="164"/>
      <c r="CW14" s="164"/>
      <c r="CX14" s="164"/>
      <c r="CY14" s="164"/>
      <c r="CZ14" s="164"/>
      <c r="DA14" s="164"/>
      <c r="DB14" s="164"/>
      <c r="DC14" s="33">
        <f t="shared" si="7"/>
        <v>26500</v>
      </c>
    </row>
    <row r="15" spans="1:107" s="48" customFormat="1" ht="15" customHeight="1" thickBot="1">
      <c r="A15" s="4" t="s">
        <v>41</v>
      </c>
      <c r="B15" s="44"/>
      <c r="C15" s="45"/>
      <c r="D15" s="29" t="s">
        <v>42</v>
      </c>
      <c r="E15" s="38" t="s">
        <v>43</v>
      </c>
      <c r="F15" s="47"/>
      <c r="G15" s="47"/>
      <c r="H15" s="47"/>
      <c r="I15" s="32"/>
      <c r="J15" s="32">
        <v>2200000</v>
      </c>
      <c r="K15" s="32"/>
      <c r="L15" s="32"/>
      <c r="M15" s="32"/>
      <c r="N15" s="32"/>
      <c r="O15" s="32"/>
      <c r="P15" s="32"/>
      <c r="Q15" s="4" t="s">
        <v>229</v>
      </c>
      <c r="R15" s="44"/>
      <c r="S15" s="45"/>
      <c r="T15" s="29" t="s">
        <v>42</v>
      </c>
      <c r="U15" s="38" t="s">
        <v>43</v>
      </c>
      <c r="V15" s="47"/>
      <c r="W15" s="47"/>
      <c r="X15" s="169"/>
      <c r="Y15" s="164"/>
      <c r="Z15" s="164"/>
      <c r="AA15" s="164"/>
      <c r="AB15" s="164"/>
      <c r="AC15" s="164"/>
      <c r="AD15" s="164"/>
      <c r="AE15" s="164"/>
      <c r="AF15" s="4" t="s">
        <v>421</v>
      </c>
      <c r="AG15" s="44"/>
      <c r="AH15" s="45"/>
      <c r="AI15" s="29" t="s">
        <v>42</v>
      </c>
      <c r="AJ15" s="38" t="s">
        <v>43</v>
      </c>
      <c r="AK15" s="47"/>
      <c r="AL15" s="47"/>
      <c r="AM15" s="169"/>
      <c r="AN15" s="164"/>
      <c r="AO15" s="164"/>
      <c r="AP15" s="164"/>
      <c r="AQ15" s="164"/>
      <c r="AR15" s="164"/>
      <c r="AS15" s="164"/>
      <c r="AT15" s="164"/>
      <c r="AU15" s="4" t="s">
        <v>422</v>
      </c>
      <c r="AV15" s="44"/>
      <c r="AW15" s="45"/>
      <c r="AX15" s="29" t="s">
        <v>42</v>
      </c>
      <c r="AY15" s="38" t="s">
        <v>43</v>
      </c>
      <c r="AZ15" s="47"/>
      <c r="BA15" s="47"/>
      <c r="BB15" s="169"/>
      <c r="BC15" s="164"/>
      <c r="BD15" s="164"/>
      <c r="BE15" s="164"/>
      <c r="BF15" s="164"/>
      <c r="BG15" s="164"/>
      <c r="BH15" s="164"/>
      <c r="BI15" s="164"/>
      <c r="BJ15" s="4" t="s">
        <v>423</v>
      </c>
      <c r="BK15" s="44"/>
      <c r="BL15" s="45"/>
      <c r="BM15" s="29" t="s">
        <v>42</v>
      </c>
      <c r="BN15" s="38" t="s">
        <v>43</v>
      </c>
      <c r="BO15" s="47"/>
      <c r="BP15" s="47"/>
      <c r="BQ15" s="169"/>
      <c r="BR15" s="164"/>
      <c r="BS15" s="164"/>
      <c r="BT15" s="164"/>
      <c r="BU15" s="164"/>
      <c r="BV15" s="164"/>
      <c r="BW15" s="164"/>
      <c r="BX15" s="164"/>
      <c r="BY15" s="4" t="s">
        <v>424</v>
      </c>
      <c r="BZ15" s="44"/>
      <c r="CA15" s="45"/>
      <c r="CB15" s="29" t="s">
        <v>42</v>
      </c>
      <c r="CC15" s="38" t="s">
        <v>43</v>
      </c>
      <c r="CD15" s="47"/>
      <c r="CE15" s="47"/>
      <c r="CF15" s="169"/>
      <c r="CG15" s="164"/>
      <c r="CH15" s="164"/>
      <c r="CI15" s="164"/>
      <c r="CJ15" s="164"/>
      <c r="CK15" s="164"/>
      <c r="CL15" s="164"/>
      <c r="CM15" s="164"/>
      <c r="CN15" s="4" t="s">
        <v>425</v>
      </c>
      <c r="CO15" s="44"/>
      <c r="CP15" s="45"/>
      <c r="CQ15" s="29" t="s">
        <v>42</v>
      </c>
      <c r="CR15" s="38" t="s">
        <v>43</v>
      </c>
      <c r="CS15" s="47"/>
      <c r="CT15" s="47"/>
      <c r="CU15" s="169"/>
      <c r="CV15" s="164"/>
      <c r="CW15" s="164"/>
      <c r="CX15" s="164"/>
      <c r="CY15" s="164"/>
      <c r="CZ15" s="164"/>
      <c r="DA15" s="164"/>
      <c r="DB15" s="164"/>
      <c r="DC15" s="33">
        <f t="shared" si="7"/>
        <v>2200000</v>
      </c>
    </row>
    <row r="16" spans="1:107" s="48" customFormat="1" ht="15" customHeight="1" thickBot="1">
      <c r="A16" s="4" t="s">
        <v>44</v>
      </c>
      <c r="B16" s="44"/>
      <c r="C16" s="45"/>
      <c r="D16" s="29" t="s">
        <v>45</v>
      </c>
      <c r="E16" s="38" t="s">
        <v>46</v>
      </c>
      <c r="F16" s="47"/>
      <c r="G16" s="47"/>
      <c r="H16" s="47"/>
      <c r="I16" s="32"/>
      <c r="J16" s="32">
        <v>47000</v>
      </c>
      <c r="K16" s="32"/>
      <c r="L16" s="32"/>
      <c r="M16" s="32"/>
      <c r="N16" s="32"/>
      <c r="O16" s="32"/>
      <c r="P16" s="32"/>
      <c r="Q16" s="4" t="s">
        <v>230</v>
      </c>
      <c r="R16" s="44"/>
      <c r="S16" s="45"/>
      <c r="T16" s="29" t="s">
        <v>45</v>
      </c>
      <c r="U16" s="38" t="s">
        <v>46</v>
      </c>
      <c r="V16" s="47"/>
      <c r="W16" s="47"/>
      <c r="X16" s="169"/>
      <c r="Y16" s="164"/>
      <c r="Z16" s="164"/>
      <c r="AA16" s="164"/>
      <c r="AB16" s="164"/>
      <c r="AC16" s="164"/>
      <c r="AD16" s="164"/>
      <c r="AE16" s="164"/>
      <c r="AF16" s="4" t="s">
        <v>426</v>
      </c>
      <c r="AG16" s="44"/>
      <c r="AH16" s="45"/>
      <c r="AI16" s="29" t="s">
        <v>45</v>
      </c>
      <c r="AJ16" s="38" t="s">
        <v>46</v>
      </c>
      <c r="AK16" s="47"/>
      <c r="AL16" s="47"/>
      <c r="AM16" s="169"/>
      <c r="AN16" s="164"/>
      <c r="AO16" s="164"/>
      <c r="AP16" s="164"/>
      <c r="AQ16" s="164"/>
      <c r="AR16" s="164"/>
      <c r="AS16" s="164"/>
      <c r="AT16" s="164"/>
      <c r="AU16" s="4" t="s">
        <v>427</v>
      </c>
      <c r="AV16" s="44"/>
      <c r="AW16" s="45"/>
      <c r="AX16" s="29" t="s">
        <v>45</v>
      </c>
      <c r="AY16" s="38" t="s">
        <v>46</v>
      </c>
      <c r="AZ16" s="47"/>
      <c r="BA16" s="47"/>
      <c r="BB16" s="169"/>
      <c r="BC16" s="164"/>
      <c r="BD16" s="164"/>
      <c r="BE16" s="164"/>
      <c r="BF16" s="164"/>
      <c r="BG16" s="164"/>
      <c r="BH16" s="164"/>
      <c r="BI16" s="164"/>
      <c r="BJ16" s="4" t="s">
        <v>428</v>
      </c>
      <c r="BK16" s="44"/>
      <c r="BL16" s="45"/>
      <c r="BM16" s="29" t="s">
        <v>45</v>
      </c>
      <c r="BN16" s="38" t="s">
        <v>46</v>
      </c>
      <c r="BO16" s="47"/>
      <c r="BP16" s="47"/>
      <c r="BQ16" s="169"/>
      <c r="BR16" s="164"/>
      <c r="BS16" s="164"/>
      <c r="BT16" s="164"/>
      <c r="BU16" s="164"/>
      <c r="BV16" s="164"/>
      <c r="BW16" s="164"/>
      <c r="BX16" s="164"/>
      <c r="BY16" s="4" t="s">
        <v>429</v>
      </c>
      <c r="BZ16" s="44"/>
      <c r="CA16" s="45"/>
      <c r="CB16" s="29" t="s">
        <v>45</v>
      </c>
      <c r="CC16" s="38" t="s">
        <v>46</v>
      </c>
      <c r="CD16" s="47"/>
      <c r="CE16" s="47"/>
      <c r="CF16" s="169"/>
      <c r="CG16" s="164"/>
      <c r="CH16" s="164"/>
      <c r="CI16" s="164"/>
      <c r="CJ16" s="164"/>
      <c r="CK16" s="164"/>
      <c r="CL16" s="164"/>
      <c r="CM16" s="164"/>
      <c r="CN16" s="4" t="s">
        <v>430</v>
      </c>
      <c r="CO16" s="44"/>
      <c r="CP16" s="45"/>
      <c r="CQ16" s="29" t="s">
        <v>45</v>
      </c>
      <c r="CR16" s="38" t="s">
        <v>46</v>
      </c>
      <c r="CS16" s="47"/>
      <c r="CT16" s="47"/>
      <c r="CU16" s="169"/>
      <c r="CV16" s="164"/>
      <c r="CW16" s="164"/>
      <c r="CX16" s="164"/>
      <c r="CY16" s="164"/>
      <c r="CZ16" s="164"/>
      <c r="DA16" s="164"/>
      <c r="DB16" s="164"/>
      <c r="DC16" s="33">
        <f t="shared" si="7"/>
        <v>47000</v>
      </c>
    </row>
    <row r="17" spans="1:107" s="48" customFormat="1" ht="15" customHeight="1" thickBot="1">
      <c r="A17" s="4" t="s">
        <v>47</v>
      </c>
      <c r="B17" s="44"/>
      <c r="C17" s="45"/>
      <c r="D17" s="29" t="s">
        <v>48</v>
      </c>
      <c r="E17" s="38" t="s">
        <v>49</v>
      </c>
      <c r="F17" s="47"/>
      <c r="G17" s="47"/>
      <c r="H17" s="47"/>
      <c r="I17" s="32"/>
      <c r="J17" s="32">
        <v>200</v>
      </c>
      <c r="K17" s="32"/>
      <c r="L17" s="32"/>
      <c r="M17" s="32"/>
      <c r="N17" s="32"/>
      <c r="O17" s="32"/>
      <c r="P17" s="32"/>
      <c r="Q17" s="4" t="s">
        <v>231</v>
      </c>
      <c r="R17" s="44"/>
      <c r="S17" s="45"/>
      <c r="T17" s="29" t="s">
        <v>48</v>
      </c>
      <c r="U17" s="38" t="s">
        <v>49</v>
      </c>
      <c r="V17" s="47"/>
      <c r="W17" s="47"/>
      <c r="X17" s="169"/>
      <c r="Y17" s="164"/>
      <c r="Z17" s="164"/>
      <c r="AA17" s="164"/>
      <c r="AB17" s="164"/>
      <c r="AC17" s="164"/>
      <c r="AD17" s="164"/>
      <c r="AE17" s="164"/>
      <c r="AF17" s="4" t="s">
        <v>431</v>
      </c>
      <c r="AG17" s="44"/>
      <c r="AH17" s="45"/>
      <c r="AI17" s="29" t="s">
        <v>48</v>
      </c>
      <c r="AJ17" s="38" t="s">
        <v>49</v>
      </c>
      <c r="AK17" s="47"/>
      <c r="AL17" s="47"/>
      <c r="AM17" s="169"/>
      <c r="AN17" s="164"/>
      <c r="AO17" s="164"/>
      <c r="AP17" s="164"/>
      <c r="AQ17" s="164"/>
      <c r="AR17" s="164"/>
      <c r="AS17" s="164"/>
      <c r="AT17" s="164"/>
      <c r="AU17" s="4" t="s">
        <v>432</v>
      </c>
      <c r="AV17" s="44"/>
      <c r="AW17" s="45"/>
      <c r="AX17" s="29" t="s">
        <v>48</v>
      </c>
      <c r="AY17" s="38" t="s">
        <v>49</v>
      </c>
      <c r="AZ17" s="47"/>
      <c r="BA17" s="47"/>
      <c r="BB17" s="169"/>
      <c r="BC17" s="164"/>
      <c r="BD17" s="164"/>
      <c r="BE17" s="164"/>
      <c r="BF17" s="164"/>
      <c r="BG17" s="164"/>
      <c r="BH17" s="164"/>
      <c r="BI17" s="164"/>
      <c r="BJ17" s="4" t="s">
        <v>433</v>
      </c>
      <c r="BK17" s="44"/>
      <c r="BL17" s="45"/>
      <c r="BM17" s="29" t="s">
        <v>48</v>
      </c>
      <c r="BN17" s="38" t="s">
        <v>49</v>
      </c>
      <c r="BO17" s="47"/>
      <c r="BP17" s="47"/>
      <c r="BQ17" s="169"/>
      <c r="BR17" s="164"/>
      <c r="BS17" s="164"/>
      <c r="BT17" s="164"/>
      <c r="BU17" s="164"/>
      <c r="BV17" s="164"/>
      <c r="BW17" s="164"/>
      <c r="BX17" s="164"/>
      <c r="BY17" s="4" t="s">
        <v>434</v>
      </c>
      <c r="BZ17" s="44"/>
      <c r="CA17" s="45"/>
      <c r="CB17" s="29" t="s">
        <v>48</v>
      </c>
      <c r="CC17" s="38" t="s">
        <v>49</v>
      </c>
      <c r="CD17" s="47"/>
      <c r="CE17" s="47"/>
      <c r="CF17" s="169"/>
      <c r="CG17" s="164"/>
      <c r="CH17" s="164"/>
      <c r="CI17" s="164"/>
      <c r="CJ17" s="164"/>
      <c r="CK17" s="164"/>
      <c r="CL17" s="164"/>
      <c r="CM17" s="164"/>
      <c r="CN17" s="4" t="s">
        <v>435</v>
      </c>
      <c r="CO17" s="44"/>
      <c r="CP17" s="45"/>
      <c r="CQ17" s="29" t="s">
        <v>48</v>
      </c>
      <c r="CR17" s="38" t="s">
        <v>49</v>
      </c>
      <c r="CS17" s="47"/>
      <c r="CT17" s="47"/>
      <c r="CU17" s="169"/>
      <c r="CV17" s="164"/>
      <c r="CW17" s="164"/>
      <c r="CX17" s="164"/>
      <c r="CY17" s="164"/>
      <c r="CZ17" s="164"/>
      <c r="DA17" s="164"/>
      <c r="DB17" s="164"/>
      <c r="DC17" s="33">
        <f t="shared" si="7"/>
        <v>200</v>
      </c>
    </row>
    <row r="18" spans="1:107" s="48" customFormat="1" ht="15" customHeight="1" thickBot="1">
      <c r="A18" s="4" t="s">
        <v>50</v>
      </c>
      <c r="B18" s="44"/>
      <c r="C18" s="45"/>
      <c r="D18" s="49" t="s">
        <v>51</v>
      </c>
      <c r="E18" s="38" t="s">
        <v>52</v>
      </c>
      <c r="F18" s="47"/>
      <c r="G18" s="47"/>
      <c r="H18" s="47"/>
      <c r="I18" s="32">
        <v>200</v>
      </c>
      <c r="J18" s="32">
        <v>2270</v>
      </c>
      <c r="K18" s="32"/>
      <c r="L18" s="32"/>
      <c r="M18" s="32"/>
      <c r="N18" s="32"/>
      <c r="O18" s="32"/>
      <c r="P18" s="32"/>
      <c r="Q18" s="4" t="s">
        <v>233</v>
      </c>
      <c r="R18" s="44"/>
      <c r="S18" s="45"/>
      <c r="T18" s="49" t="s">
        <v>51</v>
      </c>
      <c r="U18" s="38" t="s">
        <v>52</v>
      </c>
      <c r="V18" s="47"/>
      <c r="W18" s="47"/>
      <c r="X18" s="169"/>
      <c r="Y18" s="164"/>
      <c r="Z18" s="164"/>
      <c r="AA18" s="164"/>
      <c r="AB18" s="164"/>
      <c r="AC18" s="164"/>
      <c r="AD18" s="164"/>
      <c r="AE18" s="164"/>
      <c r="AF18" s="4" t="s">
        <v>436</v>
      </c>
      <c r="AG18" s="44"/>
      <c r="AH18" s="45"/>
      <c r="AI18" s="49" t="s">
        <v>51</v>
      </c>
      <c r="AJ18" s="38" t="s">
        <v>52</v>
      </c>
      <c r="AK18" s="47"/>
      <c r="AL18" s="47"/>
      <c r="AM18" s="169"/>
      <c r="AN18" s="164"/>
      <c r="AO18" s="164"/>
      <c r="AP18" s="164"/>
      <c r="AQ18" s="164"/>
      <c r="AR18" s="164"/>
      <c r="AS18" s="164"/>
      <c r="AT18" s="164"/>
      <c r="AU18" s="4" t="s">
        <v>437</v>
      </c>
      <c r="AV18" s="44"/>
      <c r="AW18" s="45"/>
      <c r="AX18" s="49" t="s">
        <v>51</v>
      </c>
      <c r="AY18" s="38" t="s">
        <v>52</v>
      </c>
      <c r="AZ18" s="47"/>
      <c r="BA18" s="47"/>
      <c r="BB18" s="169"/>
      <c r="BC18" s="164"/>
      <c r="BD18" s="164"/>
      <c r="BE18" s="164"/>
      <c r="BF18" s="164"/>
      <c r="BG18" s="164"/>
      <c r="BH18" s="164"/>
      <c r="BI18" s="164"/>
      <c r="BJ18" s="4" t="s">
        <v>438</v>
      </c>
      <c r="BK18" s="44"/>
      <c r="BL18" s="45"/>
      <c r="BM18" s="49" t="s">
        <v>51</v>
      </c>
      <c r="BN18" s="38" t="s">
        <v>52</v>
      </c>
      <c r="BO18" s="47"/>
      <c r="BP18" s="47"/>
      <c r="BQ18" s="169"/>
      <c r="BR18" s="164"/>
      <c r="BS18" s="164"/>
      <c r="BT18" s="164"/>
      <c r="BU18" s="164"/>
      <c r="BV18" s="164"/>
      <c r="BW18" s="164"/>
      <c r="BX18" s="164"/>
      <c r="BY18" s="4" t="s">
        <v>439</v>
      </c>
      <c r="BZ18" s="44"/>
      <c r="CA18" s="45"/>
      <c r="CB18" s="49" t="s">
        <v>51</v>
      </c>
      <c r="CC18" s="38" t="s">
        <v>52</v>
      </c>
      <c r="CD18" s="47"/>
      <c r="CE18" s="47"/>
      <c r="CF18" s="169"/>
      <c r="CG18" s="164"/>
      <c r="CH18" s="164"/>
      <c r="CI18" s="164"/>
      <c r="CJ18" s="164"/>
      <c r="CK18" s="164"/>
      <c r="CL18" s="164"/>
      <c r="CM18" s="164"/>
      <c r="CN18" s="4" t="s">
        <v>440</v>
      </c>
      <c r="CO18" s="44"/>
      <c r="CP18" s="45"/>
      <c r="CQ18" s="49" t="s">
        <v>51</v>
      </c>
      <c r="CR18" s="38" t="s">
        <v>52</v>
      </c>
      <c r="CS18" s="47"/>
      <c r="CT18" s="47"/>
      <c r="CU18" s="169"/>
      <c r="CV18" s="164"/>
      <c r="CW18" s="164"/>
      <c r="CX18" s="164"/>
      <c r="CY18" s="164"/>
      <c r="CZ18" s="164"/>
      <c r="DA18" s="164"/>
      <c r="DB18" s="164"/>
      <c r="DC18" s="33">
        <f t="shared" si="7"/>
        <v>2470</v>
      </c>
    </row>
    <row r="19" spans="1:107" s="20" customFormat="1" ht="15" customHeight="1" thickBot="1">
      <c r="A19" s="4" t="s">
        <v>53</v>
      </c>
      <c r="B19" s="21"/>
      <c r="C19" s="22" t="s">
        <v>54</v>
      </c>
      <c r="D19" s="40" t="s">
        <v>19</v>
      </c>
      <c r="E19" s="41"/>
      <c r="F19" s="41"/>
      <c r="G19" s="41"/>
      <c r="H19" s="41"/>
      <c r="I19" s="42">
        <f>SUM(I20:I28)</f>
        <v>13000</v>
      </c>
      <c r="J19" s="42"/>
      <c r="K19" s="42">
        <f aca="true" t="shared" si="22" ref="K19:P19">SUM(K20:K28)</f>
        <v>0</v>
      </c>
      <c r="L19" s="42">
        <f t="shared" si="22"/>
        <v>81695</v>
      </c>
      <c r="M19" s="42">
        <f t="shared" si="22"/>
        <v>0</v>
      </c>
      <c r="N19" s="42">
        <f t="shared" si="22"/>
        <v>0</v>
      </c>
      <c r="O19" s="42">
        <f t="shared" si="22"/>
        <v>19500</v>
      </c>
      <c r="P19" s="42">
        <f t="shared" si="22"/>
        <v>0</v>
      </c>
      <c r="Q19" s="4" t="s">
        <v>234</v>
      </c>
      <c r="R19" s="21"/>
      <c r="S19" s="22" t="s">
        <v>54</v>
      </c>
      <c r="T19" s="40" t="s">
        <v>19</v>
      </c>
      <c r="U19" s="41"/>
      <c r="V19" s="41"/>
      <c r="W19" s="41"/>
      <c r="X19" s="167"/>
      <c r="Y19" s="168">
        <f aca="true" t="shared" si="23" ref="Y19:AE19">SUM(Y20:Y28)</f>
        <v>0</v>
      </c>
      <c r="Z19" s="168">
        <f t="shared" si="23"/>
        <v>0</v>
      </c>
      <c r="AA19" s="168">
        <f t="shared" si="23"/>
        <v>0</v>
      </c>
      <c r="AB19" s="168">
        <f t="shared" si="23"/>
        <v>0</v>
      </c>
      <c r="AC19" s="168">
        <f t="shared" si="23"/>
        <v>0</v>
      </c>
      <c r="AD19" s="168">
        <f t="shared" si="23"/>
        <v>30</v>
      </c>
      <c r="AE19" s="168">
        <f t="shared" si="23"/>
        <v>0</v>
      </c>
      <c r="AF19" s="4" t="s">
        <v>441</v>
      </c>
      <c r="AG19" s="21"/>
      <c r="AH19" s="22" t="s">
        <v>54</v>
      </c>
      <c r="AI19" s="40" t="s">
        <v>19</v>
      </c>
      <c r="AJ19" s="41"/>
      <c r="AK19" s="41"/>
      <c r="AL19" s="41"/>
      <c r="AM19" s="167"/>
      <c r="AN19" s="168">
        <f aca="true" t="shared" si="24" ref="AN19:AT19">SUM(AN20:AN28)</f>
        <v>200</v>
      </c>
      <c r="AO19" s="168">
        <f t="shared" si="24"/>
        <v>0</v>
      </c>
      <c r="AP19" s="168">
        <f t="shared" si="24"/>
        <v>10441</v>
      </c>
      <c r="AQ19" s="168">
        <f t="shared" si="24"/>
        <v>5100</v>
      </c>
      <c r="AR19" s="168">
        <f t="shared" si="24"/>
        <v>0</v>
      </c>
      <c r="AS19" s="168">
        <f t="shared" si="24"/>
        <v>7276</v>
      </c>
      <c r="AT19" s="168">
        <f t="shared" si="24"/>
        <v>0</v>
      </c>
      <c r="AU19" s="4" t="s">
        <v>442</v>
      </c>
      <c r="AV19" s="21"/>
      <c r="AW19" s="22" t="s">
        <v>54</v>
      </c>
      <c r="AX19" s="40" t="s">
        <v>19</v>
      </c>
      <c r="AY19" s="41"/>
      <c r="AZ19" s="41"/>
      <c r="BA19" s="41"/>
      <c r="BB19" s="167"/>
      <c r="BC19" s="168">
        <f aca="true" t="shared" si="25" ref="BC19:BI19">SUM(BC20:BC28)</f>
        <v>0</v>
      </c>
      <c r="BD19" s="168">
        <f t="shared" si="25"/>
        <v>0</v>
      </c>
      <c r="BE19" s="168">
        <f t="shared" si="25"/>
        <v>2063</v>
      </c>
      <c r="BF19" s="168">
        <f t="shared" si="25"/>
        <v>0</v>
      </c>
      <c r="BG19" s="168">
        <f t="shared" si="25"/>
        <v>0</v>
      </c>
      <c r="BH19" s="168">
        <f t="shared" si="25"/>
        <v>0</v>
      </c>
      <c r="BI19" s="168">
        <f t="shared" si="25"/>
        <v>0</v>
      </c>
      <c r="BJ19" s="4" t="s">
        <v>443</v>
      </c>
      <c r="BK19" s="21"/>
      <c r="BL19" s="22" t="s">
        <v>54</v>
      </c>
      <c r="BM19" s="40" t="s">
        <v>19</v>
      </c>
      <c r="BN19" s="41"/>
      <c r="BO19" s="41"/>
      <c r="BP19" s="41"/>
      <c r="BQ19" s="167"/>
      <c r="BR19" s="168">
        <f aca="true" t="shared" si="26" ref="BR19:BX19">SUM(BR20:BR28)</f>
        <v>0</v>
      </c>
      <c r="BS19" s="168">
        <f t="shared" si="26"/>
        <v>0</v>
      </c>
      <c r="BT19" s="168">
        <f t="shared" si="26"/>
        <v>0</v>
      </c>
      <c r="BU19" s="168">
        <f t="shared" si="26"/>
        <v>240</v>
      </c>
      <c r="BV19" s="168">
        <f t="shared" si="26"/>
        <v>0</v>
      </c>
      <c r="BW19" s="168">
        <f t="shared" si="26"/>
        <v>0</v>
      </c>
      <c r="BX19" s="168">
        <f t="shared" si="26"/>
        <v>396</v>
      </c>
      <c r="BY19" s="4" t="s">
        <v>444</v>
      </c>
      <c r="BZ19" s="21"/>
      <c r="CA19" s="22" t="s">
        <v>54</v>
      </c>
      <c r="CB19" s="40" t="s">
        <v>19</v>
      </c>
      <c r="CC19" s="41"/>
      <c r="CD19" s="41"/>
      <c r="CE19" s="41"/>
      <c r="CF19" s="167"/>
      <c r="CG19" s="168">
        <f aca="true" t="shared" si="27" ref="CG19:CM19">SUM(CG20:CG28)</f>
        <v>0</v>
      </c>
      <c r="CH19" s="168">
        <f t="shared" si="27"/>
        <v>0</v>
      </c>
      <c r="CI19" s="168">
        <f t="shared" si="27"/>
        <v>0</v>
      </c>
      <c r="CJ19" s="168">
        <f t="shared" si="27"/>
        <v>0</v>
      </c>
      <c r="CK19" s="168">
        <f t="shared" si="27"/>
        <v>0</v>
      </c>
      <c r="CL19" s="168">
        <f t="shared" si="27"/>
        <v>0</v>
      </c>
      <c r="CM19" s="168">
        <f t="shared" si="27"/>
        <v>0</v>
      </c>
      <c r="CN19" s="4" t="s">
        <v>445</v>
      </c>
      <c r="CO19" s="21"/>
      <c r="CP19" s="22" t="s">
        <v>54</v>
      </c>
      <c r="CQ19" s="40" t="s">
        <v>19</v>
      </c>
      <c r="CR19" s="41"/>
      <c r="CS19" s="41"/>
      <c r="CT19" s="41"/>
      <c r="CU19" s="167"/>
      <c r="CV19" s="168">
        <f aca="true" t="shared" si="28" ref="CV19:DA19">SUM(CV20:CV28)</f>
        <v>0</v>
      </c>
      <c r="CW19" s="168">
        <f t="shared" si="28"/>
        <v>0</v>
      </c>
      <c r="CX19" s="168">
        <f t="shared" si="28"/>
        <v>0</v>
      </c>
      <c r="CY19" s="168">
        <f t="shared" si="28"/>
        <v>402</v>
      </c>
      <c r="CZ19" s="168">
        <f t="shared" si="28"/>
        <v>0</v>
      </c>
      <c r="DA19" s="168">
        <f t="shared" si="28"/>
        <v>200</v>
      </c>
      <c r="DB19" s="168">
        <f>SUM(DB20:DB28)</f>
        <v>0</v>
      </c>
      <c r="DC19" s="43">
        <f t="shared" si="7"/>
        <v>140543</v>
      </c>
    </row>
    <row r="20" spans="1:107" s="34" customFormat="1" ht="15" customHeight="1" thickBot="1">
      <c r="A20" s="4" t="s">
        <v>55</v>
      </c>
      <c r="B20" s="27"/>
      <c r="C20" s="28"/>
      <c r="D20" s="35" t="s">
        <v>56</v>
      </c>
      <c r="E20" s="38" t="s">
        <v>57</v>
      </c>
      <c r="F20" s="38"/>
      <c r="G20" s="38"/>
      <c r="H20" s="50"/>
      <c r="I20" s="32"/>
      <c r="J20" s="32"/>
      <c r="K20" s="32"/>
      <c r="L20" s="32"/>
      <c r="M20" s="32"/>
      <c r="N20" s="32"/>
      <c r="O20" s="32"/>
      <c r="P20" s="32"/>
      <c r="Q20" s="4" t="s">
        <v>235</v>
      </c>
      <c r="R20" s="27"/>
      <c r="S20" s="28"/>
      <c r="T20" s="35" t="s">
        <v>56</v>
      </c>
      <c r="U20" s="38" t="s">
        <v>57</v>
      </c>
      <c r="V20" s="38"/>
      <c r="W20" s="38"/>
      <c r="X20" s="170"/>
      <c r="Y20" s="164"/>
      <c r="Z20" s="164"/>
      <c r="AA20" s="164"/>
      <c r="AB20" s="164"/>
      <c r="AC20" s="164"/>
      <c r="AD20" s="164"/>
      <c r="AE20" s="164"/>
      <c r="AF20" s="4" t="s">
        <v>446</v>
      </c>
      <c r="AG20" s="27"/>
      <c r="AH20" s="28"/>
      <c r="AI20" s="35" t="s">
        <v>56</v>
      </c>
      <c r="AJ20" s="38" t="s">
        <v>57</v>
      </c>
      <c r="AK20" s="38"/>
      <c r="AL20" s="38"/>
      <c r="AM20" s="170"/>
      <c r="AN20" s="164">
        <v>157</v>
      </c>
      <c r="AO20" s="164"/>
      <c r="AP20" s="164"/>
      <c r="AQ20" s="164"/>
      <c r="AR20" s="164"/>
      <c r="AS20" s="164"/>
      <c r="AT20" s="164"/>
      <c r="AU20" s="4" t="s">
        <v>447</v>
      </c>
      <c r="AV20" s="27"/>
      <c r="AW20" s="28"/>
      <c r="AX20" s="35" t="s">
        <v>56</v>
      </c>
      <c r="AY20" s="38" t="s">
        <v>57</v>
      </c>
      <c r="AZ20" s="38"/>
      <c r="BA20" s="38"/>
      <c r="BB20" s="170"/>
      <c r="BC20" s="164"/>
      <c r="BD20" s="164"/>
      <c r="BE20" s="164"/>
      <c r="BF20" s="164"/>
      <c r="BG20" s="164"/>
      <c r="BH20" s="164"/>
      <c r="BI20" s="164"/>
      <c r="BJ20" s="4" t="s">
        <v>448</v>
      </c>
      <c r="BK20" s="27"/>
      <c r="BL20" s="28"/>
      <c r="BM20" s="35" t="s">
        <v>56</v>
      </c>
      <c r="BN20" s="38" t="s">
        <v>57</v>
      </c>
      <c r="BO20" s="38"/>
      <c r="BP20" s="38"/>
      <c r="BQ20" s="170"/>
      <c r="BR20" s="164"/>
      <c r="BS20" s="164"/>
      <c r="BT20" s="164"/>
      <c r="BU20" s="164"/>
      <c r="BV20" s="164"/>
      <c r="BW20" s="164"/>
      <c r="BX20" s="164"/>
      <c r="BY20" s="4" t="s">
        <v>449</v>
      </c>
      <c r="BZ20" s="27"/>
      <c r="CA20" s="28"/>
      <c r="CB20" s="35" t="s">
        <v>56</v>
      </c>
      <c r="CC20" s="38" t="s">
        <v>57</v>
      </c>
      <c r="CD20" s="38"/>
      <c r="CE20" s="38"/>
      <c r="CF20" s="170"/>
      <c r="CG20" s="164"/>
      <c r="CH20" s="164"/>
      <c r="CI20" s="164"/>
      <c r="CJ20" s="164"/>
      <c r="CK20" s="164"/>
      <c r="CL20" s="164"/>
      <c r="CM20" s="164"/>
      <c r="CN20" s="4" t="s">
        <v>450</v>
      </c>
      <c r="CO20" s="27"/>
      <c r="CP20" s="28"/>
      <c r="CQ20" s="35" t="s">
        <v>56</v>
      </c>
      <c r="CR20" s="38" t="s">
        <v>57</v>
      </c>
      <c r="CS20" s="38"/>
      <c r="CT20" s="38"/>
      <c r="CU20" s="170"/>
      <c r="CV20" s="164"/>
      <c r="CW20" s="164"/>
      <c r="CX20" s="164"/>
      <c r="CY20" s="164"/>
      <c r="CZ20" s="164"/>
      <c r="DA20" s="164"/>
      <c r="DB20" s="164"/>
      <c r="DC20" s="33">
        <f t="shared" si="7"/>
        <v>157</v>
      </c>
    </row>
    <row r="21" spans="1:107" s="34" customFormat="1" ht="15" customHeight="1" thickBot="1">
      <c r="A21" s="4" t="s">
        <v>58</v>
      </c>
      <c r="B21" s="27"/>
      <c r="C21" s="28"/>
      <c r="D21" s="35" t="s">
        <v>59</v>
      </c>
      <c r="E21" s="38" t="s">
        <v>60</v>
      </c>
      <c r="F21" s="38"/>
      <c r="G21" s="38"/>
      <c r="H21" s="50"/>
      <c r="I21" s="32">
        <v>39</v>
      </c>
      <c r="J21" s="32"/>
      <c r="K21" s="32"/>
      <c r="L21" s="32"/>
      <c r="M21" s="32"/>
      <c r="N21" s="32"/>
      <c r="O21" s="32">
        <v>12992</v>
      </c>
      <c r="P21" s="32"/>
      <c r="Q21" s="4" t="s">
        <v>236</v>
      </c>
      <c r="R21" s="27"/>
      <c r="S21" s="28"/>
      <c r="T21" s="35" t="s">
        <v>59</v>
      </c>
      <c r="U21" s="38" t="s">
        <v>60</v>
      </c>
      <c r="V21" s="38"/>
      <c r="W21" s="38"/>
      <c r="X21" s="170"/>
      <c r="Y21" s="164"/>
      <c r="Z21" s="164"/>
      <c r="AA21" s="164"/>
      <c r="AB21" s="164"/>
      <c r="AC21" s="164"/>
      <c r="AD21" s="164"/>
      <c r="AE21" s="164"/>
      <c r="AF21" s="4" t="s">
        <v>451</v>
      </c>
      <c r="AG21" s="27"/>
      <c r="AH21" s="28"/>
      <c r="AI21" s="35" t="s">
        <v>59</v>
      </c>
      <c r="AJ21" s="38" t="s">
        <v>60</v>
      </c>
      <c r="AK21" s="38"/>
      <c r="AL21" s="38"/>
      <c r="AM21" s="170"/>
      <c r="AN21" s="164"/>
      <c r="AO21" s="164"/>
      <c r="AP21" s="164"/>
      <c r="AQ21" s="164">
        <v>4016</v>
      </c>
      <c r="AR21" s="164"/>
      <c r="AS21" s="164">
        <v>4724</v>
      </c>
      <c r="AT21" s="164"/>
      <c r="AU21" s="4" t="s">
        <v>452</v>
      </c>
      <c r="AV21" s="27"/>
      <c r="AW21" s="28"/>
      <c r="AX21" s="35" t="s">
        <v>59</v>
      </c>
      <c r="AY21" s="38" t="s">
        <v>60</v>
      </c>
      <c r="AZ21" s="38"/>
      <c r="BA21" s="38"/>
      <c r="BB21" s="170"/>
      <c r="BC21" s="164"/>
      <c r="BD21" s="164"/>
      <c r="BE21" s="164"/>
      <c r="BF21" s="164"/>
      <c r="BG21" s="164"/>
      <c r="BH21" s="164"/>
      <c r="BI21" s="164"/>
      <c r="BJ21" s="4" t="s">
        <v>453</v>
      </c>
      <c r="BK21" s="27"/>
      <c r="BL21" s="28"/>
      <c r="BM21" s="35" t="s">
        <v>59</v>
      </c>
      <c r="BN21" s="38" t="s">
        <v>60</v>
      </c>
      <c r="BO21" s="38"/>
      <c r="BP21" s="38"/>
      <c r="BQ21" s="170"/>
      <c r="BR21" s="164"/>
      <c r="BS21" s="164"/>
      <c r="BT21" s="164"/>
      <c r="BU21" s="164">
        <v>189</v>
      </c>
      <c r="BV21" s="164"/>
      <c r="BW21" s="164"/>
      <c r="BX21" s="164">
        <v>312</v>
      </c>
      <c r="BY21" s="4" t="s">
        <v>454</v>
      </c>
      <c r="BZ21" s="27"/>
      <c r="CA21" s="28"/>
      <c r="CB21" s="35" t="s">
        <v>59</v>
      </c>
      <c r="CC21" s="38" t="s">
        <v>60</v>
      </c>
      <c r="CD21" s="38"/>
      <c r="CE21" s="38"/>
      <c r="CF21" s="170"/>
      <c r="CG21" s="164"/>
      <c r="CH21" s="164"/>
      <c r="CI21" s="164"/>
      <c r="CJ21" s="164"/>
      <c r="CK21" s="164"/>
      <c r="CL21" s="164"/>
      <c r="CM21" s="164"/>
      <c r="CN21" s="4" t="s">
        <v>455</v>
      </c>
      <c r="CO21" s="27"/>
      <c r="CP21" s="28"/>
      <c r="CQ21" s="35" t="s">
        <v>59</v>
      </c>
      <c r="CR21" s="38" t="s">
        <v>60</v>
      </c>
      <c r="CS21" s="38"/>
      <c r="CT21" s="38"/>
      <c r="CU21" s="170"/>
      <c r="CV21" s="164"/>
      <c r="CW21" s="164"/>
      <c r="CX21" s="164"/>
      <c r="CY21" s="164"/>
      <c r="CZ21" s="164"/>
      <c r="DA21" s="164"/>
      <c r="DB21" s="164"/>
      <c r="DC21" s="33">
        <f t="shared" si="7"/>
        <v>22272</v>
      </c>
    </row>
    <row r="22" spans="1:107" s="34" customFormat="1" ht="15" customHeight="1" thickBot="1">
      <c r="A22" s="4" t="s">
        <v>61</v>
      </c>
      <c r="B22" s="27"/>
      <c r="C22" s="28"/>
      <c r="D22" s="35" t="s">
        <v>62</v>
      </c>
      <c r="E22" s="50" t="s">
        <v>63</v>
      </c>
      <c r="F22" s="50"/>
      <c r="G22" s="50"/>
      <c r="H22" s="50"/>
      <c r="I22" s="32">
        <v>551</v>
      </c>
      <c r="J22" s="32"/>
      <c r="K22" s="32"/>
      <c r="L22" s="32">
        <v>787</v>
      </c>
      <c r="M22" s="32"/>
      <c r="N22" s="32"/>
      <c r="O22" s="32">
        <v>2362</v>
      </c>
      <c r="P22" s="32"/>
      <c r="Q22" s="4" t="s">
        <v>237</v>
      </c>
      <c r="R22" s="27"/>
      <c r="S22" s="28"/>
      <c r="T22" s="35" t="s">
        <v>62</v>
      </c>
      <c r="U22" s="50" t="s">
        <v>63</v>
      </c>
      <c r="V22" s="50"/>
      <c r="W22" s="50"/>
      <c r="X22" s="170"/>
      <c r="Y22" s="164"/>
      <c r="Z22" s="164"/>
      <c r="AA22" s="164"/>
      <c r="AB22" s="164"/>
      <c r="AC22" s="164"/>
      <c r="AD22" s="164"/>
      <c r="AE22" s="164"/>
      <c r="AF22" s="4" t="s">
        <v>456</v>
      </c>
      <c r="AG22" s="27"/>
      <c r="AH22" s="28"/>
      <c r="AI22" s="35" t="s">
        <v>62</v>
      </c>
      <c r="AJ22" s="50" t="s">
        <v>63</v>
      </c>
      <c r="AK22" s="50"/>
      <c r="AL22" s="50"/>
      <c r="AM22" s="170"/>
      <c r="AN22" s="164"/>
      <c r="AO22" s="164"/>
      <c r="AP22" s="164"/>
      <c r="AQ22" s="164"/>
      <c r="AR22" s="164"/>
      <c r="AS22" s="164"/>
      <c r="AT22" s="164"/>
      <c r="AU22" s="4" t="s">
        <v>457</v>
      </c>
      <c r="AV22" s="27"/>
      <c r="AW22" s="28"/>
      <c r="AX22" s="35" t="s">
        <v>62</v>
      </c>
      <c r="AY22" s="50" t="s">
        <v>63</v>
      </c>
      <c r="AZ22" s="50"/>
      <c r="BA22" s="50"/>
      <c r="BB22" s="170"/>
      <c r="BC22" s="164"/>
      <c r="BD22" s="164"/>
      <c r="BE22" s="164"/>
      <c r="BF22" s="164"/>
      <c r="BG22" s="164"/>
      <c r="BH22" s="164"/>
      <c r="BI22" s="164"/>
      <c r="BJ22" s="4" t="s">
        <v>458</v>
      </c>
      <c r="BK22" s="27"/>
      <c r="BL22" s="28"/>
      <c r="BM22" s="35" t="s">
        <v>62</v>
      </c>
      <c r="BN22" s="50" t="s">
        <v>63</v>
      </c>
      <c r="BO22" s="50"/>
      <c r="BP22" s="50"/>
      <c r="BQ22" s="170"/>
      <c r="BR22" s="164"/>
      <c r="BS22" s="164"/>
      <c r="BT22" s="164"/>
      <c r="BU22" s="164"/>
      <c r="BV22" s="164"/>
      <c r="BW22" s="164"/>
      <c r="BX22" s="164"/>
      <c r="BY22" s="4" t="s">
        <v>459</v>
      </c>
      <c r="BZ22" s="27"/>
      <c r="CA22" s="28"/>
      <c r="CB22" s="35" t="s">
        <v>62</v>
      </c>
      <c r="CC22" s="50" t="s">
        <v>63</v>
      </c>
      <c r="CD22" s="50"/>
      <c r="CE22" s="50"/>
      <c r="CF22" s="170"/>
      <c r="CG22" s="164"/>
      <c r="CH22" s="164"/>
      <c r="CI22" s="164"/>
      <c r="CJ22" s="164"/>
      <c r="CK22" s="164"/>
      <c r="CL22" s="164"/>
      <c r="CM22" s="164"/>
      <c r="CN22" s="4" t="s">
        <v>460</v>
      </c>
      <c r="CO22" s="27"/>
      <c r="CP22" s="28"/>
      <c r="CQ22" s="35" t="s">
        <v>62</v>
      </c>
      <c r="CR22" s="50" t="s">
        <v>63</v>
      </c>
      <c r="CS22" s="50"/>
      <c r="CT22" s="50"/>
      <c r="CU22" s="170"/>
      <c r="CV22" s="164"/>
      <c r="CW22" s="164"/>
      <c r="CX22" s="164"/>
      <c r="CY22" s="164"/>
      <c r="CZ22" s="164"/>
      <c r="DA22" s="164"/>
      <c r="DB22" s="164"/>
      <c r="DC22" s="33">
        <f t="shared" si="7"/>
        <v>3700</v>
      </c>
    </row>
    <row r="23" spans="1:107" s="34" customFormat="1" ht="15" customHeight="1" thickBot="1">
      <c r="A23" s="4" t="s">
        <v>64</v>
      </c>
      <c r="B23" s="27"/>
      <c r="C23" s="28"/>
      <c r="D23" s="35" t="s">
        <v>65</v>
      </c>
      <c r="E23" s="50" t="s">
        <v>66</v>
      </c>
      <c r="F23" s="38"/>
      <c r="G23" s="38"/>
      <c r="H23" s="38"/>
      <c r="I23" s="32"/>
      <c r="J23" s="32"/>
      <c r="K23" s="32"/>
      <c r="L23" s="32">
        <v>59023</v>
      </c>
      <c r="M23" s="32"/>
      <c r="N23" s="32"/>
      <c r="O23" s="32"/>
      <c r="P23" s="32"/>
      <c r="Q23" s="4" t="s">
        <v>239</v>
      </c>
      <c r="R23" s="27"/>
      <c r="S23" s="28"/>
      <c r="T23" s="35" t="s">
        <v>65</v>
      </c>
      <c r="U23" s="50" t="s">
        <v>66</v>
      </c>
      <c r="V23" s="38"/>
      <c r="W23" s="38"/>
      <c r="X23" s="166"/>
      <c r="Y23" s="164"/>
      <c r="Z23" s="164"/>
      <c r="AA23" s="164"/>
      <c r="AB23" s="164"/>
      <c r="AC23" s="164"/>
      <c r="AD23" s="164"/>
      <c r="AE23" s="164"/>
      <c r="AF23" s="4" t="s">
        <v>461</v>
      </c>
      <c r="AG23" s="27"/>
      <c r="AH23" s="28"/>
      <c r="AI23" s="35" t="s">
        <v>65</v>
      </c>
      <c r="AJ23" s="50" t="s">
        <v>66</v>
      </c>
      <c r="AK23" s="38"/>
      <c r="AL23" s="38"/>
      <c r="AM23" s="166"/>
      <c r="AN23" s="164"/>
      <c r="AO23" s="164"/>
      <c r="AP23" s="164">
        <v>8221</v>
      </c>
      <c r="AQ23" s="164"/>
      <c r="AR23" s="164"/>
      <c r="AS23" s="164"/>
      <c r="AT23" s="164"/>
      <c r="AU23" s="4" t="s">
        <v>462</v>
      </c>
      <c r="AV23" s="27"/>
      <c r="AW23" s="28"/>
      <c r="AX23" s="35" t="s">
        <v>65</v>
      </c>
      <c r="AY23" s="50" t="s">
        <v>66</v>
      </c>
      <c r="AZ23" s="38"/>
      <c r="BA23" s="38"/>
      <c r="BB23" s="166"/>
      <c r="BC23" s="164"/>
      <c r="BD23" s="164"/>
      <c r="BE23" s="164">
        <v>787</v>
      </c>
      <c r="BF23" s="164"/>
      <c r="BG23" s="164"/>
      <c r="BH23" s="164"/>
      <c r="BI23" s="164"/>
      <c r="BJ23" s="4" t="s">
        <v>463</v>
      </c>
      <c r="BK23" s="27"/>
      <c r="BL23" s="28"/>
      <c r="BM23" s="35" t="s">
        <v>65</v>
      </c>
      <c r="BN23" s="50" t="s">
        <v>66</v>
      </c>
      <c r="BO23" s="38"/>
      <c r="BP23" s="38"/>
      <c r="BQ23" s="166"/>
      <c r="BR23" s="164"/>
      <c r="BS23" s="164"/>
      <c r="BT23" s="164"/>
      <c r="BU23" s="164"/>
      <c r="BV23" s="164"/>
      <c r="BW23" s="164"/>
      <c r="BX23" s="164"/>
      <c r="BY23" s="4" t="s">
        <v>464</v>
      </c>
      <c r="BZ23" s="27"/>
      <c r="CA23" s="28"/>
      <c r="CB23" s="35" t="s">
        <v>65</v>
      </c>
      <c r="CC23" s="50" t="s">
        <v>66</v>
      </c>
      <c r="CD23" s="38"/>
      <c r="CE23" s="38"/>
      <c r="CF23" s="166"/>
      <c r="CG23" s="164"/>
      <c r="CH23" s="164"/>
      <c r="CI23" s="164"/>
      <c r="CJ23" s="164"/>
      <c r="CK23" s="164"/>
      <c r="CL23" s="164"/>
      <c r="CM23" s="164"/>
      <c r="CN23" s="4" t="s">
        <v>465</v>
      </c>
      <c r="CO23" s="27"/>
      <c r="CP23" s="28"/>
      <c r="CQ23" s="35" t="s">
        <v>65</v>
      </c>
      <c r="CR23" s="50" t="s">
        <v>66</v>
      </c>
      <c r="CS23" s="38"/>
      <c r="CT23" s="38"/>
      <c r="CU23" s="166"/>
      <c r="CV23" s="164"/>
      <c r="CW23" s="164"/>
      <c r="CX23" s="164"/>
      <c r="CY23" s="164">
        <v>317</v>
      </c>
      <c r="CZ23" s="164"/>
      <c r="DA23" s="164"/>
      <c r="DB23" s="164"/>
      <c r="DC23" s="33">
        <f t="shared" si="7"/>
        <v>68348</v>
      </c>
    </row>
    <row r="24" spans="1:107" s="34" customFormat="1" ht="15" customHeight="1" thickBot="1">
      <c r="A24" s="4" t="s">
        <v>67</v>
      </c>
      <c r="B24" s="27"/>
      <c r="C24" s="28"/>
      <c r="D24" s="35" t="s">
        <v>68</v>
      </c>
      <c r="E24" s="50" t="s">
        <v>69</v>
      </c>
      <c r="F24" s="38"/>
      <c r="G24" s="38"/>
      <c r="H24" s="38"/>
      <c r="I24" s="32"/>
      <c r="J24" s="32"/>
      <c r="K24" s="32"/>
      <c r="L24" s="32"/>
      <c r="M24" s="32"/>
      <c r="N24" s="32"/>
      <c r="O24" s="32"/>
      <c r="P24" s="32"/>
      <c r="Q24" s="4" t="s">
        <v>241</v>
      </c>
      <c r="R24" s="27"/>
      <c r="S24" s="28"/>
      <c r="T24" s="35" t="s">
        <v>68</v>
      </c>
      <c r="U24" s="50" t="s">
        <v>69</v>
      </c>
      <c r="V24" s="38"/>
      <c r="W24" s="38"/>
      <c r="X24" s="166"/>
      <c r="Y24" s="164"/>
      <c r="Z24" s="164"/>
      <c r="AA24" s="164"/>
      <c r="AB24" s="164"/>
      <c r="AC24" s="164"/>
      <c r="AD24" s="164"/>
      <c r="AE24" s="164"/>
      <c r="AF24" s="4" t="s">
        <v>466</v>
      </c>
      <c r="AG24" s="27"/>
      <c r="AH24" s="28"/>
      <c r="AI24" s="35" t="s">
        <v>68</v>
      </c>
      <c r="AJ24" s="50" t="s">
        <v>69</v>
      </c>
      <c r="AK24" s="38"/>
      <c r="AL24" s="38"/>
      <c r="AM24" s="166"/>
      <c r="AN24" s="164"/>
      <c r="AO24" s="164"/>
      <c r="AP24" s="164"/>
      <c r="AQ24" s="164"/>
      <c r="AR24" s="164"/>
      <c r="AS24" s="164"/>
      <c r="AT24" s="164"/>
      <c r="AU24" s="4" t="s">
        <v>467</v>
      </c>
      <c r="AV24" s="27"/>
      <c r="AW24" s="28"/>
      <c r="AX24" s="35" t="s">
        <v>68</v>
      </c>
      <c r="AY24" s="50" t="s">
        <v>69</v>
      </c>
      <c r="AZ24" s="38"/>
      <c r="BA24" s="38"/>
      <c r="BB24" s="166"/>
      <c r="BC24" s="164"/>
      <c r="BD24" s="164"/>
      <c r="BE24" s="164"/>
      <c r="BF24" s="164"/>
      <c r="BG24" s="164"/>
      <c r="BH24" s="164"/>
      <c r="BI24" s="164"/>
      <c r="BJ24" s="4" t="s">
        <v>468</v>
      </c>
      <c r="BK24" s="27"/>
      <c r="BL24" s="28"/>
      <c r="BM24" s="35" t="s">
        <v>68</v>
      </c>
      <c r="BN24" s="50" t="s">
        <v>69</v>
      </c>
      <c r="BO24" s="38"/>
      <c r="BP24" s="38"/>
      <c r="BQ24" s="166"/>
      <c r="BR24" s="164"/>
      <c r="BS24" s="164"/>
      <c r="BT24" s="164"/>
      <c r="BU24" s="164"/>
      <c r="BV24" s="164"/>
      <c r="BW24" s="164"/>
      <c r="BX24" s="164"/>
      <c r="BY24" s="4" t="s">
        <v>469</v>
      </c>
      <c r="BZ24" s="27"/>
      <c r="CA24" s="28"/>
      <c r="CB24" s="35" t="s">
        <v>68</v>
      </c>
      <c r="CC24" s="50" t="s">
        <v>69</v>
      </c>
      <c r="CD24" s="38"/>
      <c r="CE24" s="38"/>
      <c r="CF24" s="166"/>
      <c r="CG24" s="164"/>
      <c r="CH24" s="164"/>
      <c r="CI24" s="164"/>
      <c r="CJ24" s="164"/>
      <c r="CK24" s="164"/>
      <c r="CL24" s="164"/>
      <c r="CM24" s="164"/>
      <c r="CN24" s="4" t="s">
        <v>470</v>
      </c>
      <c r="CO24" s="27"/>
      <c r="CP24" s="28"/>
      <c r="CQ24" s="35" t="s">
        <v>68</v>
      </c>
      <c r="CR24" s="50" t="s">
        <v>69</v>
      </c>
      <c r="CS24" s="38"/>
      <c r="CT24" s="38"/>
      <c r="CU24" s="166"/>
      <c r="CV24" s="164"/>
      <c r="CW24" s="164"/>
      <c r="CX24" s="164"/>
      <c r="CY24" s="164"/>
      <c r="CZ24" s="164"/>
      <c r="DA24" s="164"/>
      <c r="DB24" s="164"/>
      <c r="DC24" s="33">
        <f t="shared" si="7"/>
        <v>0</v>
      </c>
    </row>
    <row r="25" spans="1:107" s="34" customFormat="1" ht="15" customHeight="1" thickBot="1">
      <c r="A25" s="4" t="s">
        <v>70</v>
      </c>
      <c r="B25" s="27"/>
      <c r="C25" s="28"/>
      <c r="D25" s="35" t="s">
        <v>71</v>
      </c>
      <c r="E25" s="50" t="s">
        <v>72</v>
      </c>
      <c r="F25" s="38"/>
      <c r="G25" s="38"/>
      <c r="H25" s="38"/>
      <c r="I25" s="32">
        <v>160</v>
      </c>
      <c r="J25" s="32"/>
      <c r="K25" s="32"/>
      <c r="L25" s="32">
        <v>18083</v>
      </c>
      <c r="M25" s="32"/>
      <c r="N25" s="32"/>
      <c r="O25" s="32">
        <v>4146</v>
      </c>
      <c r="P25" s="32"/>
      <c r="Q25" s="4" t="s">
        <v>243</v>
      </c>
      <c r="R25" s="27"/>
      <c r="S25" s="28"/>
      <c r="T25" s="35" t="s">
        <v>71</v>
      </c>
      <c r="U25" s="50" t="s">
        <v>72</v>
      </c>
      <c r="V25" s="38"/>
      <c r="W25" s="38"/>
      <c r="X25" s="166"/>
      <c r="Y25" s="164"/>
      <c r="Z25" s="164"/>
      <c r="AA25" s="164"/>
      <c r="AB25" s="164"/>
      <c r="AC25" s="164"/>
      <c r="AD25" s="164">
        <v>6</v>
      </c>
      <c r="AE25" s="164"/>
      <c r="AF25" s="4" t="s">
        <v>471</v>
      </c>
      <c r="AG25" s="27"/>
      <c r="AH25" s="28"/>
      <c r="AI25" s="35" t="s">
        <v>71</v>
      </c>
      <c r="AJ25" s="50" t="s">
        <v>72</v>
      </c>
      <c r="AK25" s="38"/>
      <c r="AL25" s="38"/>
      <c r="AM25" s="166"/>
      <c r="AN25" s="164">
        <v>43</v>
      </c>
      <c r="AO25" s="164"/>
      <c r="AP25" s="164">
        <v>2220</v>
      </c>
      <c r="AQ25" s="164">
        <v>1084</v>
      </c>
      <c r="AR25" s="164"/>
      <c r="AS25" s="164">
        <v>2552</v>
      </c>
      <c r="AT25" s="164"/>
      <c r="AU25" s="4" t="s">
        <v>472</v>
      </c>
      <c r="AV25" s="27"/>
      <c r="AW25" s="28"/>
      <c r="AX25" s="35" t="s">
        <v>71</v>
      </c>
      <c r="AY25" s="50" t="s">
        <v>72</v>
      </c>
      <c r="AZ25" s="38"/>
      <c r="BA25" s="38"/>
      <c r="BB25" s="166"/>
      <c r="BC25" s="164"/>
      <c r="BD25" s="164"/>
      <c r="BE25" s="164">
        <v>1276</v>
      </c>
      <c r="BF25" s="164"/>
      <c r="BG25" s="164"/>
      <c r="BH25" s="164"/>
      <c r="BI25" s="164"/>
      <c r="BJ25" s="4" t="s">
        <v>473</v>
      </c>
      <c r="BK25" s="27"/>
      <c r="BL25" s="28"/>
      <c r="BM25" s="35" t="s">
        <v>71</v>
      </c>
      <c r="BN25" s="50" t="s">
        <v>72</v>
      </c>
      <c r="BO25" s="38"/>
      <c r="BP25" s="38"/>
      <c r="BQ25" s="166"/>
      <c r="BR25" s="164"/>
      <c r="BS25" s="164"/>
      <c r="BT25" s="164"/>
      <c r="BU25" s="164">
        <v>51</v>
      </c>
      <c r="BV25" s="164"/>
      <c r="BW25" s="164"/>
      <c r="BX25" s="164">
        <v>84</v>
      </c>
      <c r="BY25" s="4" t="s">
        <v>474</v>
      </c>
      <c r="BZ25" s="27"/>
      <c r="CA25" s="28"/>
      <c r="CB25" s="35" t="s">
        <v>71</v>
      </c>
      <c r="CC25" s="50" t="s">
        <v>72</v>
      </c>
      <c r="CD25" s="38"/>
      <c r="CE25" s="38"/>
      <c r="CF25" s="166"/>
      <c r="CG25" s="164"/>
      <c r="CH25" s="164"/>
      <c r="CI25" s="164"/>
      <c r="CJ25" s="164"/>
      <c r="CK25" s="164"/>
      <c r="CL25" s="164"/>
      <c r="CM25" s="164"/>
      <c r="CN25" s="4" t="s">
        <v>475</v>
      </c>
      <c r="CO25" s="27"/>
      <c r="CP25" s="28"/>
      <c r="CQ25" s="35" t="s">
        <v>71</v>
      </c>
      <c r="CR25" s="50" t="s">
        <v>72</v>
      </c>
      <c r="CS25" s="38"/>
      <c r="CT25" s="38"/>
      <c r="CU25" s="166"/>
      <c r="CV25" s="164"/>
      <c r="CW25" s="164"/>
      <c r="CX25" s="164"/>
      <c r="CY25" s="164">
        <v>85</v>
      </c>
      <c r="CZ25" s="164"/>
      <c r="DA25" s="164"/>
      <c r="DB25" s="164"/>
      <c r="DC25" s="33">
        <f t="shared" si="7"/>
        <v>29790</v>
      </c>
    </row>
    <row r="26" spans="1:107" s="34" customFormat="1" ht="15" customHeight="1" thickBot="1">
      <c r="A26" s="4" t="s">
        <v>73</v>
      </c>
      <c r="B26" s="27"/>
      <c r="C26" s="28"/>
      <c r="D26" s="35" t="s">
        <v>74</v>
      </c>
      <c r="E26" s="50" t="s">
        <v>75</v>
      </c>
      <c r="F26" s="38"/>
      <c r="G26" s="38"/>
      <c r="H26" s="38"/>
      <c r="I26" s="32">
        <v>4050</v>
      </c>
      <c r="J26" s="32"/>
      <c r="K26" s="32"/>
      <c r="L26" s="32"/>
      <c r="M26" s="32"/>
      <c r="N26" s="32"/>
      <c r="O26" s="32"/>
      <c r="P26" s="32"/>
      <c r="Q26" s="4" t="s">
        <v>245</v>
      </c>
      <c r="R26" s="27"/>
      <c r="S26" s="28"/>
      <c r="T26" s="35" t="s">
        <v>74</v>
      </c>
      <c r="U26" s="50" t="s">
        <v>75</v>
      </c>
      <c r="V26" s="38"/>
      <c r="W26" s="38"/>
      <c r="X26" s="166"/>
      <c r="Y26" s="164"/>
      <c r="Z26" s="164"/>
      <c r="AA26" s="164"/>
      <c r="AB26" s="164"/>
      <c r="AC26" s="164"/>
      <c r="AD26" s="164"/>
      <c r="AE26" s="164"/>
      <c r="AF26" s="4" t="s">
        <v>476</v>
      </c>
      <c r="AG26" s="27"/>
      <c r="AH26" s="28"/>
      <c r="AI26" s="35" t="s">
        <v>74</v>
      </c>
      <c r="AJ26" s="50" t="s">
        <v>75</v>
      </c>
      <c r="AK26" s="38"/>
      <c r="AL26" s="38"/>
      <c r="AM26" s="166"/>
      <c r="AN26" s="164"/>
      <c r="AO26" s="164"/>
      <c r="AP26" s="164"/>
      <c r="AQ26" s="164"/>
      <c r="AR26" s="164"/>
      <c r="AS26" s="164"/>
      <c r="AT26" s="164"/>
      <c r="AU26" s="4" t="s">
        <v>477</v>
      </c>
      <c r="AV26" s="27"/>
      <c r="AW26" s="28"/>
      <c r="AX26" s="35" t="s">
        <v>74</v>
      </c>
      <c r="AY26" s="50" t="s">
        <v>75</v>
      </c>
      <c r="AZ26" s="38"/>
      <c r="BA26" s="38"/>
      <c r="BB26" s="166"/>
      <c r="BC26" s="164"/>
      <c r="BD26" s="164"/>
      <c r="BE26" s="164"/>
      <c r="BF26" s="164"/>
      <c r="BG26" s="164"/>
      <c r="BH26" s="164"/>
      <c r="BI26" s="164"/>
      <c r="BJ26" s="4" t="s">
        <v>478</v>
      </c>
      <c r="BK26" s="27"/>
      <c r="BL26" s="28"/>
      <c r="BM26" s="35" t="s">
        <v>74</v>
      </c>
      <c r="BN26" s="50" t="s">
        <v>75</v>
      </c>
      <c r="BO26" s="38"/>
      <c r="BP26" s="38"/>
      <c r="BQ26" s="166"/>
      <c r="BR26" s="164"/>
      <c r="BS26" s="164"/>
      <c r="BT26" s="164"/>
      <c r="BU26" s="164"/>
      <c r="BV26" s="164"/>
      <c r="BW26" s="164"/>
      <c r="BX26" s="164"/>
      <c r="BY26" s="4" t="s">
        <v>479</v>
      </c>
      <c r="BZ26" s="27"/>
      <c r="CA26" s="28"/>
      <c r="CB26" s="35" t="s">
        <v>74</v>
      </c>
      <c r="CC26" s="50" t="s">
        <v>75</v>
      </c>
      <c r="CD26" s="38"/>
      <c r="CE26" s="38"/>
      <c r="CF26" s="166"/>
      <c r="CG26" s="164"/>
      <c r="CH26" s="164"/>
      <c r="CI26" s="164"/>
      <c r="CJ26" s="164"/>
      <c r="CK26" s="164"/>
      <c r="CL26" s="164"/>
      <c r="CM26" s="164"/>
      <c r="CN26" s="4" t="s">
        <v>480</v>
      </c>
      <c r="CO26" s="27"/>
      <c r="CP26" s="28"/>
      <c r="CQ26" s="35" t="s">
        <v>74</v>
      </c>
      <c r="CR26" s="50" t="s">
        <v>75</v>
      </c>
      <c r="CS26" s="38"/>
      <c r="CT26" s="38"/>
      <c r="CU26" s="166"/>
      <c r="CV26" s="164"/>
      <c r="CW26" s="164"/>
      <c r="CX26" s="164"/>
      <c r="CY26" s="164"/>
      <c r="CZ26" s="164"/>
      <c r="DA26" s="164"/>
      <c r="DB26" s="164"/>
      <c r="DC26" s="33">
        <f t="shared" si="7"/>
        <v>4050</v>
      </c>
    </row>
    <row r="27" spans="1:107" s="34" customFormat="1" ht="15" customHeight="1" thickBot="1">
      <c r="A27" s="4" t="s">
        <v>76</v>
      </c>
      <c r="B27" s="27"/>
      <c r="C27" s="28"/>
      <c r="D27" s="35" t="s">
        <v>77</v>
      </c>
      <c r="E27" s="50" t="s">
        <v>78</v>
      </c>
      <c r="F27" s="38"/>
      <c r="G27" s="38"/>
      <c r="H27" s="38"/>
      <c r="I27" s="32">
        <v>8000</v>
      </c>
      <c r="J27" s="32"/>
      <c r="K27" s="32"/>
      <c r="L27" s="32"/>
      <c r="M27" s="32"/>
      <c r="N27" s="32"/>
      <c r="O27" s="32"/>
      <c r="P27" s="32"/>
      <c r="Q27" s="4" t="s">
        <v>246</v>
      </c>
      <c r="R27" s="27"/>
      <c r="S27" s="28"/>
      <c r="T27" s="35" t="s">
        <v>77</v>
      </c>
      <c r="U27" s="50" t="s">
        <v>78</v>
      </c>
      <c r="V27" s="38"/>
      <c r="W27" s="38"/>
      <c r="X27" s="166"/>
      <c r="Y27" s="164"/>
      <c r="Z27" s="164"/>
      <c r="AA27" s="164"/>
      <c r="AB27" s="164"/>
      <c r="AC27" s="164"/>
      <c r="AD27" s="164"/>
      <c r="AE27" s="164"/>
      <c r="AF27" s="4" t="s">
        <v>481</v>
      </c>
      <c r="AG27" s="27"/>
      <c r="AH27" s="28"/>
      <c r="AI27" s="35" t="s">
        <v>77</v>
      </c>
      <c r="AJ27" s="50" t="s">
        <v>78</v>
      </c>
      <c r="AK27" s="38"/>
      <c r="AL27" s="38"/>
      <c r="AM27" s="166"/>
      <c r="AN27" s="164"/>
      <c r="AO27" s="164"/>
      <c r="AP27" s="164"/>
      <c r="AQ27" s="164"/>
      <c r="AR27" s="164"/>
      <c r="AS27" s="164"/>
      <c r="AT27" s="164"/>
      <c r="AU27" s="4" t="s">
        <v>482</v>
      </c>
      <c r="AV27" s="27"/>
      <c r="AW27" s="28"/>
      <c r="AX27" s="35" t="s">
        <v>77</v>
      </c>
      <c r="AY27" s="50" t="s">
        <v>78</v>
      </c>
      <c r="AZ27" s="38"/>
      <c r="BA27" s="38"/>
      <c r="BB27" s="166"/>
      <c r="BC27" s="164"/>
      <c r="BD27" s="164"/>
      <c r="BE27" s="164"/>
      <c r="BF27" s="164"/>
      <c r="BG27" s="164"/>
      <c r="BH27" s="164"/>
      <c r="BI27" s="164"/>
      <c r="BJ27" s="4" t="s">
        <v>483</v>
      </c>
      <c r="BK27" s="27"/>
      <c r="BL27" s="28"/>
      <c r="BM27" s="35" t="s">
        <v>77</v>
      </c>
      <c r="BN27" s="50" t="s">
        <v>78</v>
      </c>
      <c r="BO27" s="38"/>
      <c r="BP27" s="38"/>
      <c r="BQ27" s="166"/>
      <c r="BR27" s="164"/>
      <c r="BS27" s="164"/>
      <c r="BT27" s="164"/>
      <c r="BU27" s="164"/>
      <c r="BV27" s="164"/>
      <c r="BW27" s="164"/>
      <c r="BX27" s="164"/>
      <c r="BY27" s="4" t="s">
        <v>484</v>
      </c>
      <c r="BZ27" s="27"/>
      <c r="CA27" s="28"/>
      <c r="CB27" s="35" t="s">
        <v>77</v>
      </c>
      <c r="CC27" s="50" t="s">
        <v>78</v>
      </c>
      <c r="CD27" s="38"/>
      <c r="CE27" s="38"/>
      <c r="CF27" s="166"/>
      <c r="CG27" s="164"/>
      <c r="CH27" s="164"/>
      <c r="CI27" s="164"/>
      <c r="CJ27" s="164"/>
      <c r="CK27" s="164"/>
      <c r="CL27" s="164"/>
      <c r="CM27" s="164"/>
      <c r="CN27" s="4" t="s">
        <v>485</v>
      </c>
      <c r="CO27" s="27"/>
      <c r="CP27" s="28"/>
      <c r="CQ27" s="35" t="s">
        <v>77</v>
      </c>
      <c r="CR27" s="50" t="s">
        <v>78</v>
      </c>
      <c r="CS27" s="38"/>
      <c r="CT27" s="38"/>
      <c r="CU27" s="166"/>
      <c r="CV27" s="164"/>
      <c r="CW27" s="164"/>
      <c r="CX27" s="164"/>
      <c r="CY27" s="164"/>
      <c r="CZ27" s="164"/>
      <c r="DA27" s="164"/>
      <c r="DB27" s="164"/>
      <c r="DC27" s="33">
        <f t="shared" si="7"/>
        <v>8000</v>
      </c>
    </row>
    <row r="28" spans="1:107" s="34" customFormat="1" ht="15" customHeight="1" thickBot="1">
      <c r="A28" s="4" t="s">
        <v>79</v>
      </c>
      <c r="B28" s="27"/>
      <c r="C28" s="28"/>
      <c r="D28" s="35" t="s">
        <v>80</v>
      </c>
      <c r="E28" s="50" t="s">
        <v>81</v>
      </c>
      <c r="F28" s="38"/>
      <c r="G28" s="38"/>
      <c r="H28" s="38"/>
      <c r="I28" s="32">
        <v>200</v>
      </c>
      <c r="J28" s="32"/>
      <c r="K28" s="32"/>
      <c r="L28" s="32">
        <f>'[1]2. melléklet_II'!L28+'[1]Javaslat_III'!L16</f>
        <v>3802</v>
      </c>
      <c r="M28" s="32"/>
      <c r="N28" s="32"/>
      <c r="O28" s="32"/>
      <c r="P28" s="32"/>
      <c r="Q28" s="4" t="s">
        <v>247</v>
      </c>
      <c r="R28" s="27"/>
      <c r="S28" s="28"/>
      <c r="T28" s="35" t="s">
        <v>80</v>
      </c>
      <c r="U28" s="50" t="s">
        <v>81</v>
      </c>
      <c r="V28" s="38"/>
      <c r="W28" s="38"/>
      <c r="X28" s="166"/>
      <c r="Y28" s="164"/>
      <c r="Z28" s="164"/>
      <c r="AA28" s="164"/>
      <c r="AB28" s="164"/>
      <c r="AC28" s="164"/>
      <c r="AD28" s="164">
        <v>24</v>
      </c>
      <c r="AE28" s="164"/>
      <c r="AF28" s="4" t="s">
        <v>486</v>
      </c>
      <c r="AG28" s="27"/>
      <c r="AH28" s="28"/>
      <c r="AI28" s="35" t="s">
        <v>80</v>
      </c>
      <c r="AJ28" s="50" t="s">
        <v>81</v>
      </c>
      <c r="AK28" s="38"/>
      <c r="AL28" s="38"/>
      <c r="AM28" s="166"/>
      <c r="AN28" s="164"/>
      <c r="AO28" s="164"/>
      <c r="AP28" s="164"/>
      <c r="AQ28" s="164"/>
      <c r="AR28" s="164"/>
      <c r="AS28" s="164"/>
      <c r="AT28" s="164"/>
      <c r="AU28" s="4" t="s">
        <v>487</v>
      </c>
      <c r="AV28" s="27"/>
      <c r="AW28" s="28"/>
      <c r="AX28" s="35" t="s">
        <v>80</v>
      </c>
      <c r="AY28" s="50" t="s">
        <v>81</v>
      </c>
      <c r="AZ28" s="38"/>
      <c r="BA28" s="38"/>
      <c r="BB28" s="166"/>
      <c r="BC28" s="164"/>
      <c r="BD28" s="164"/>
      <c r="BE28" s="164"/>
      <c r="BF28" s="164"/>
      <c r="BG28" s="164"/>
      <c r="BH28" s="164"/>
      <c r="BI28" s="164"/>
      <c r="BJ28" s="4" t="s">
        <v>488</v>
      </c>
      <c r="BK28" s="27"/>
      <c r="BL28" s="28"/>
      <c r="BM28" s="35" t="s">
        <v>80</v>
      </c>
      <c r="BN28" s="50" t="s">
        <v>81</v>
      </c>
      <c r="BO28" s="38"/>
      <c r="BP28" s="38"/>
      <c r="BQ28" s="166"/>
      <c r="BR28" s="164"/>
      <c r="BS28" s="164"/>
      <c r="BT28" s="164"/>
      <c r="BU28" s="164"/>
      <c r="BV28" s="164"/>
      <c r="BW28" s="164"/>
      <c r="BX28" s="164"/>
      <c r="BY28" s="4" t="s">
        <v>489</v>
      </c>
      <c r="BZ28" s="27"/>
      <c r="CA28" s="28"/>
      <c r="CB28" s="35" t="s">
        <v>80</v>
      </c>
      <c r="CC28" s="50" t="s">
        <v>81</v>
      </c>
      <c r="CD28" s="38"/>
      <c r="CE28" s="38"/>
      <c r="CF28" s="166"/>
      <c r="CG28" s="164"/>
      <c r="CH28" s="164"/>
      <c r="CI28" s="164"/>
      <c r="CJ28" s="164"/>
      <c r="CK28" s="164"/>
      <c r="CL28" s="164"/>
      <c r="CM28" s="164"/>
      <c r="CN28" s="4" t="s">
        <v>490</v>
      </c>
      <c r="CO28" s="27"/>
      <c r="CP28" s="28"/>
      <c r="CQ28" s="35" t="s">
        <v>80</v>
      </c>
      <c r="CR28" s="50" t="s">
        <v>81</v>
      </c>
      <c r="CS28" s="38"/>
      <c r="CT28" s="38"/>
      <c r="CU28" s="166"/>
      <c r="CV28" s="164"/>
      <c r="CW28" s="164"/>
      <c r="CX28" s="164"/>
      <c r="CY28" s="164"/>
      <c r="CZ28" s="164"/>
      <c r="DA28" s="164">
        <v>200</v>
      </c>
      <c r="DB28" s="164"/>
      <c r="DC28" s="33">
        <f t="shared" si="7"/>
        <v>4226</v>
      </c>
    </row>
    <row r="29" spans="1:107" s="20" customFormat="1" ht="15" customHeight="1" thickBot="1">
      <c r="A29" s="4" t="s">
        <v>82</v>
      </c>
      <c r="B29" s="21"/>
      <c r="C29" s="22" t="s">
        <v>83</v>
      </c>
      <c r="D29" s="23" t="s">
        <v>84</v>
      </c>
      <c r="E29" s="24"/>
      <c r="F29" s="41"/>
      <c r="G29" s="41"/>
      <c r="H29" s="41"/>
      <c r="I29" s="42">
        <f>SUM(I30:I31)</f>
        <v>5000</v>
      </c>
      <c r="J29" s="42"/>
      <c r="K29" s="42">
        <f aca="true" t="shared" si="29" ref="K29:P29">SUM(K30:K31)</f>
        <v>0</v>
      </c>
      <c r="L29" s="42">
        <f t="shared" si="29"/>
        <v>0</v>
      </c>
      <c r="M29" s="42">
        <f t="shared" si="29"/>
        <v>0</v>
      </c>
      <c r="N29" s="42">
        <f t="shared" si="29"/>
        <v>0</v>
      </c>
      <c r="O29" s="42">
        <f t="shared" si="29"/>
        <v>0</v>
      </c>
      <c r="P29" s="42">
        <f t="shared" si="29"/>
        <v>0</v>
      </c>
      <c r="Q29" s="4" t="s">
        <v>491</v>
      </c>
      <c r="R29" s="21"/>
      <c r="S29" s="22" t="s">
        <v>83</v>
      </c>
      <c r="T29" s="23" t="s">
        <v>84</v>
      </c>
      <c r="U29" s="24"/>
      <c r="V29" s="41"/>
      <c r="W29" s="41"/>
      <c r="X29" s="167"/>
      <c r="Y29" s="168">
        <f aca="true" t="shared" si="30" ref="Y29:AE29">SUM(Y30:Y31)</f>
        <v>0</v>
      </c>
      <c r="Z29" s="168">
        <f t="shared" si="30"/>
        <v>0</v>
      </c>
      <c r="AA29" s="168">
        <f t="shared" si="30"/>
        <v>0</v>
      </c>
      <c r="AB29" s="168">
        <f t="shared" si="30"/>
        <v>0</v>
      </c>
      <c r="AC29" s="168">
        <f t="shared" si="30"/>
        <v>0</v>
      </c>
      <c r="AD29" s="168">
        <f t="shared" si="30"/>
        <v>0</v>
      </c>
      <c r="AE29" s="168">
        <f t="shared" si="30"/>
        <v>0</v>
      </c>
      <c r="AF29" s="4" t="s">
        <v>492</v>
      </c>
      <c r="AG29" s="21"/>
      <c r="AH29" s="22" t="s">
        <v>83</v>
      </c>
      <c r="AI29" s="23" t="s">
        <v>84</v>
      </c>
      <c r="AJ29" s="24"/>
      <c r="AK29" s="41"/>
      <c r="AL29" s="41"/>
      <c r="AM29" s="167"/>
      <c r="AN29" s="168">
        <f aca="true" t="shared" si="31" ref="AN29:AT29">SUM(AN30:AN31)</f>
        <v>0</v>
      </c>
      <c r="AO29" s="168">
        <f t="shared" si="31"/>
        <v>0</v>
      </c>
      <c r="AP29" s="168">
        <f t="shared" si="31"/>
        <v>0</v>
      </c>
      <c r="AQ29" s="168">
        <f t="shared" si="31"/>
        <v>0</v>
      </c>
      <c r="AR29" s="168">
        <f t="shared" si="31"/>
        <v>0</v>
      </c>
      <c r="AS29" s="168">
        <f t="shared" si="31"/>
        <v>0</v>
      </c>
      <c r="AT29" s="168">
        <f t="shared" si="31"/>
        <v>0</v>
      </c>
      <c r="AU29" s="4" t="s">
        <v>493</v>
      </c>
      <c r="AV29" s="21"/>
      <c r="AW29" s="22" t="s">
        <v>83</v>
      </c>
      <c r="AX29" s="23" t="s">
        <v>84</v>
      </c>
      <c r="AY29" s="24"/>
      <c r="AZ29" s="41"/>
      <c r="BA29" s="41"/>
      <c r="BB29" s="167"/>
      <c r="BC29" s="168">
        <f aca="true" t="shared" si="32" ref="BC29:BI29">SUM(BC30:BC31)</f>
        <v>0</v>
      </c>
      <c r="BD29" s="168">
        <f t="shared" si="32"/>
        <v>0</v>
      </c>
      <c r="BE29" s="168">
        <f t="shared" si="32"/>
        <v>0</v>
      </c>
      <c r="BF29" s="168">
        <f t="shared" si="32"/>
        <v>0</v>
      </c>
      <c r="BG29" s="168">
        <f t="shared" si="32"/>
        <v>0</v>
      </c>
      <c r="BH29" s="168">
        <f t="shared" si="32"/>
        <v>0</v>
      </c>
      <c r="BI29" s="168">
        <f t="shared" si="32"/>
        <v>0</v>
      </c>
      <c r="BJ29" s="4" t="s">
        <v>494</v>
      </c>
      <c r="BK29" s="21"/>
      <c r="BL29" s="22" t="s">
        <v>83</v>
      </c>
      <c r="BM29" s="23" t="s">
        <v>84</v>
      </c>
      <c r="BN29" s="24"/>
      <c r="BO29" s="41"/>
      <c r="BP29" s="41"/>
      <c r="BQ29" s="167"/>
      <c r="BR29" s="168">
        <f aca="true" t="shared" si="33" ref="BR29:BX29">SUM(BR30:BR31)</f>
        <v>0</v>
      </c>
      <c r="BS29" s="168">
        <f t="shared" si="33"/>
        <v>0</v>
      </c>
      <c r="BT29" s="168">
        <f t="shared" si="33"/>
        <v>0</v>
      </c>
      <c r="BU29" s="168">
        <f t="shared" si="33"/>
        <v>0</v>
      </c>
      <c r="BV29" s="168">
        <f t="shared" si="33"/>
        <v>0</v>
      </c>
      <c r="BW29" s="168">
        <f t="shared" si="33"/>
        <v>0</v>
      </c>
      <c r="BX29" s="168">
        <f t="shared" si="33"/>
        <v>0</v>
      </c>
      <c r="BY29" s="4" t="s">
        <v>495</v>
      </c>
      <c r="BZ29" s="21"/>
      <c r="CA29" s="22" t="s">
        <v>83</v>
      </c>
      <c r="CB29" s="23" t="s">
        <v>84</v>
      </c>
      <c r="CC29" s="24"/>
      <c r="CD29" s="41"/>
      <c r="CE29" s="41"/>
      <c r="CF29" s="167"/>
      <c r="CG29" s="168">
        <f aca="true" t="shared" si="34" ref="CG29:CM29">SUM(CG30:CG31)</f>
        <v>0</v>
      </c>
      <c r="CH29" s="168">
        <f t="shared" si="34"/>
        <v>0</v>
      </c>
      <c r="CI29" s="168">
        <f t="shared" si="34"/>
        <v>0</v>
      </c>
      <c r="CJ29" s="168">
        <f t="shared" si="34"/>
        <v>0</v>
      </c>
      <c r="CK29" s="168">
        <f t="shared" si="34"/>
        <v>0</v>
      </c>
      <c r="CL29" s="168">
        <f t="shared" si="34"/>
        <v>0</v>
      </c>
      <c r="CM29" s="168">
        <f t="shared" si="34"/>
        <v>0</v>
      </c>
      <c r="CN29" s="4" t="s">
        <v>496</v>
      </c>
      <c r="CO29" s="21"/>
      <c r="CP29" s="22" t="s">
        <v>83</v>
      </c>
      <c r="CQ29" s="23" t="s">
        <v>84</v>
      </c>
      <c r="CR29" s="24"/>
      <c r="CS29" s="41"/>
      <c r="CT29" s="41"/>
      <c r="CU29" s="167"/>
      <c r="CV29" s="168">
        <f aca="true" t="shared" si="35" ref="CV29:DA29">SUM(CV30:CV31)</f>
        <v>0</v>
      </c>
      <c r="CW29" s="168">
        <f t="shared" si="35"/>
        <v>0</v>
      </c>
      <c r="CX29" s="168">
        <f t="shared" si="35"/>
        <v>0</v>
      </c>
      <c r="CY29" s="168">
        <f t="shared" si="35"/>
        <v>0</v>
      </c>
      <c r="CZ29" s="168">
        <f t="shared" si="35"/>
        <v>0</v>
      </c>
      <c r="DA29" s="168">
        <f t="shared" si="35"/>
        <v>0</v>
      </c>
      <c r="DB29" s="168">
        <f>SUM(DB30:DB31)</f>
        <v>0</v>
      </c>
      <c r="DC29" s="43">
        <f t="shared" si="7"/>
        <v>5000</v>
      </c>
    </row>
    <row r="30" spans="1:107" s="55" customFormat="1" ht="15" customHeight="1" thickBot="1">
      <c r="A30" s="4" t="s">
        <v>85</v>
      </c>
      <c r="B30" s="51"/>
      <c r="C30" s="52"/>
      <c r="D30" s="29" t="s">
        <v>86</v>
      </c>
      <c r="E30" s="50" t="s">
        <v>87</v>
      </c>
      <c r="F30" s="53"/>
      <c r="G30" s="54"/>
      <c r="H30" s="54"/>
      <c r="I30" s="32"/>
      <c r="J30" s="32"/>
      <c r="K30" s="32"/>
      <c r="L30" s="32"/>
      <c r="M30" s="32"/>
      <c r="N30" s="32"/>
      <c r="O30" s="32"/>
      <c r="P30" s="32"/>
      <c r="Q30" s="4" t="s">
        <v>497</v>
      </c>
      <c r="R30" s="51"/>
      <c r="S30" s="52"/>
      <c r="T30" s="29" t="s">
        <v>86</v>
      </c>
      <c r="U30" s="50" t="s">
        <v>87</v>
      </c>
      <c r="V30" s="53"/>
      <c r="W30" s="54"/>
      <c r="X30" s="171"/>
      <c r="Y30" s="164"/>
      <c r="Z30" s="164"/>
      <c r="AA30" s="164"/>
      <c r="AB30" s="164"/>
      <c r="AC30" s="164"/>
      <c r="AD30" s="164"/>
      <c r="AE30" s="164"/>
      <c r="AF30" s="4" t="s">
        <v>498</v>
      </c>
      <c r="AG30" s="51"/>
      <c r="AH30" s="52"/>
      <c r="AI30" s="29" t="s">
        <v>86</v>
      </c>
      <c r="AJ30" s="50" t="s">
        <v>87</v>
      </c>
      <c r="AK30" s="53"/>
      <c r="AL30" s="54"/>
      <c r="AM30" s="171"/>
      <c r="AN30" s="164"/>
      <c r="AO30" s="164"/>
      <c r="AP30" s="164"/>
      <c r="AQ30" s="164"/>
      <c r="AR30" s="164"/>
      <c r="AS30" s="164"/>
      <c r="AT30" s="164"/>
      <c r="AU30" s="4" t="s">
        <v>499</v>
      </c>
      <c r="AV30" s="51"/>
      <c r="AW30" s="52"/>
      <c r="AX30" s="29" t="s">
        <v>86</v>
      </c>
      <c r="AY30" s="50" t="s">
        <v>87</v>
      </c>
      <c r="AZ30" s="53"/>
      <c r="BA30" s="54"/>
      <c r="BB30" s="171"/>
      <c r="BC30" s="164"/>
      <c r="BD30" s="164"/>
      <c r="BE30" s="164"/>
      <c r="BF30" s="164"/>
      <c r="BG30" s="164"/>
      <c r="BH30" s="164"/>
      <c r="BI30" s="164"/>
      <c r="BJ30" s="4" t="s">
        <v>500</v>
      </c>
      <c r="BK30" s="51"/>
      <c r="BL30" s="52"/>
      <c r="BM30" s="29" t="s">
        <v>86</v>
      </c>
      <c r="BN30" s="50" t="s">
        <v>87</v>
      </c>
      <c r="BO30" s="53"/>
      <c r="BP30" s="54"/>
      <c r="BQ30" s="171"/>
      <c r="BR30" s="164"/>
      <c r="BS30" s="164"/>
      <c r="BT30" s="164"/>
      <c r="BU30" s="164"/>
      <c r="BV30" s="164"/>
      <c r="BW30" s="164"/>
      <c r="BX30" s="164"/>
      <c r="BY30" s="4" t="s">
        <v>501</v>
      </c>
      <c r="BZ30" s="51"/>
      <c r="CA30" s="52"/>
      <c r="CB30" s="29" t="s">
        <v>86</v>
      </c>
      <c r="CC30" s="50" t="s">
        <v>87</v>
      </c>
      <c r="CD30" s="53"/>
      <c r="CE30" s="54"/>
      <c r="CF30" s="171"/>
      <c r="CG30" s="164"/>
      <c r="CH30" s="164"/>
      <c r="CI30" s="164"/>
      <c r="CJ30" s="164"/>
      <c r="CK30" s="164"/>
      <c r="CL30" s="164"/>
      <c r="CM30" s="164"/>
      <c r="CN30" s="4" t="s">
        <v>502</v>
      </c>
      <c r="CO30" s="51"/>
      <c r="CP30" s="52"/>
      <c r="CQ30" s="29" t="s">
        <v>86</v>
      </c>
      <c r="CR30" s="50" t="s">
        <v>87</v>
      </c>
      <c r="CS30" s="53"/>
      <c r="CT30" s="54"/>
      <c r="CU30" s="171"/>
      <c r="CV30" s="164"/>
      <c r="CW30" s="164"/>
      <c r="CX30" s="164"/>
      <c r="CY30" s="164"/>
      <c r="CZ30" s="164"/>
      <c r="DA30" s="164"/>
      <c r="DB30" s="164"/>
      <c r="DC30" s="33">
        <f t="shared" si="7"/>
        <v>0</v>
      </c>
    </row>
    <row r="31" spans="1:107" s="55" customFormat="1" ht="15" customHeight="1" thickBot="1">
      <c r="A31" s="4" t="s">
        <v>88</v>
      </c>
      <c r="B31" s="51"/>
      <c r="C31" s="52"/>
      <c r="D31" s="29" t="s">
        <v>89</v>
      </c>
      <c r="E31" s="50" t="s">
        <v>90</v>
      </c>
      <c r="F31" s="53"/>
      <c r="G31" s="54"/>
      <c r="H31" s="54"/>
      <c r="I31" s="32">
        <v>5000</v>
      </c>
      <c r="J31" s="32"/>
      <c r="K31" s="32"/>
      <c r="L31" s="32"/>
      <c r="M31" s="32"/>
      <c r="N31" s="32"/>
      <c r="O31" s="32"/>
      <c r="P31" s="32"/>
      <c r="Q31" s="4" t="s">
        <v>503</v>
      </c>
      <c r="R31" s="51"/>
      <c r="S31" s="52"/>
      <c r="T31" s="29" t="s">
        <v>89</v>
      </c>
      <c r="U31" s="50" t="s">
        <v>90</v>
      </c>
      <c r="V31" s="53"/>
      <c r="W31" s="54"/>
      <c r="X31" s="171"/>
      <c r="Y31" s="164"/>
      <c r="Z31" s="164"/>
      <c r="AA31" s="164"/>
      <c r="AB31" s="164"/>
      <c r="AC31" s="164"/>
      <c r="AD31" s="164"/>
      <c r="AE31" s="164"/>
      <c r="AF31" s="4" t="s">
        <v>504</v>
      </c>
      <c r="AG31" s="51"/>
      <c r="AH31" s="52"/>
      <c r="AI31" s="29" t="s">
        <v>89</v>
      </c>
      <c r="AJ31" s="50" t="s">
        <v>90</v>
      </c>
      <c r="AK31" s="53"/>
      <c r="AL31" s="54"/>
      <c r="AM31" s="171"/>
      <c r="AN31" s="164"/>
      <c r="AO31" s="164"/>
      <c r="AP31" s="164"/>
      <c r="AQ31" s="164"/>
      <c r="AR31" s="164"/>
      <c r="AS31" s="164"/>
      <c r="AT31" s="164"/>
      <c r="AU31" s="4" t="s">
        <v>505</v>
      </c>
      <c r="AV31" s="51"/>
      <c r="AW31" s="52"/>
      <c r="AX31" s="29" t="s">
        <v>89</v>
      </c>
      <c r="AY31" s="50" t="s">
        <v>90</v>
      </c>
      <c r="AZ31" s="53"/>
      <c r="BA31" s="54"/>
      <c r="BB31" s="171"/>
      <c r="BC31" s="164"/>
      <c r="BD31" s="164"/>
      <c r="BE31" s="164"/>
      <c r="BF31" s="164"/>
      <c r="BG31" s="164"/>
      <c r="BH31" s="164"/>
      <c r="BI31" s="164"/>
      <c r="BJ31" s="4" t="s">
        <v>506</v>
      </c>
      <c r="BK31" s="51"/>
      <c r="BL31" s="52"/>
      <c r="BM31" s="29" t="s">
        <v>89</v>
      </c>
      <c r="BN31" s="50" t="s">
        <v>90</v>
      </c>
      <c r="BO31" s="53"/>
      <c r="BP31" s="54"/>
      <c r="BQ31" s="171"/>
      <c r="BR31" s="164"/>
      <c r="BS31" s="164"/>
      <c r="BT31" s="164"/>
      <c r="BU31" s="164"/>
      <c r="BV31" s="164"/>
      <c r="BW31" s="164"/>
      <c r="BX31" s="164"/>
      <c r="BY31" s="4" t="s">
        <v>507</v>
      </c>
      <c r="BZ31" s="51"/>
      <c r="CA31" s="52"/>
      <c r="CB31" s="29" t="s">
        <v>89</v>
      </c>
      <c r="CC31" s="50" t="s">
        <v>90</v>
      </c>
      <c r="CD31" s="53"/>
      <c r="CE31" s="54"/>
      <c r="CF31" s="171"/>
      <c r="CG31" s="164"/>
      <c r="CH31" s="164"/>
      <c r="CI31" s="164"/>
      <c r="CJ31" s="164"/>
      <c r="CK31" s="164"/>
      <c r="CL31" s="164"/>
      <c r="CM31" s="164"/>
      <c r="CN31" s="4" t="s">
        <v>508</v>
      </c>
      <c r="CO31" s="51"/>
      <c r="CP31" s="52"/>
      <c r="CQ31" s="29" t="s">
        <v>89</v>
      </c>
      <c r="CR31" s="50" t="s">
        <v>90</v>
      </c>
      <c r="CS31" s="53"/>
      <c r="CT31" s="54"/>
      <c r="CU31" s="171"/>
      <c r="CV31" s="164"/>
      <c r="CW31" s="164"/>
      <c r="CX31" s="164"/>
      <c r="CY31" s="164"/>
      <c r="CZ31" s="164"/>
      <c r="DA31" s="164"/>
      <c r="DB31" s="164"/>
      <c r="DC31" s="33">
        <f t="shared" si="7"/>
        <v>5000</v>
      </c>
    </row>
    <row r="32" spans="1:107" s="20" customFormat="1" ht="15" customHeight="1" thickBot="1">
      <c r="A32" s="4" t="s">
        <v>91</v>
      </c>
      <c r="B32" s="15" t="s">
        <v>92</v>
      </c>
      <c r="C32" s="16" t="s">
        <v>93</v>
      </c>
      <c r="D32" s="16"/>
      <c r="E32" s="16"/>
      <c r="F32" s="16"/>
      <c r="G32" s="16"/>
      <c r="H32" s="16"/>
      <c r="I32" s="18">
        <f>SUM(I39,I36,I33)</f>
        <v>0</v>
      </c>
      <c r="J32" s="18"/>
      <c r="K32" s="18">
        <f aca="true" t="shared" si="36" ref="K32:P32">SUM(K39,K36,K33)</f>
        <v>0</v>
      </c>
      <c r="L32" s="18">
        <f t="shared" si="36"/>
        <v>61943</v>
      </c>
      <c r="M32" s="18">
        <f t="shared" si="36"/>
        <v>0</v>
      </c>
      <c r="N32" s="18">
        <f t="shared" si="36"/>
        <v>0</v>
      </c>
      <c r="O32" s="18">
        <f t="shared" si="36"/>
        <v>0</v>
      </c>
      <c r="P32" s="18">
        <f t="shared" si="36"/>
        <v>0</v>
      </c>
      <c r="Q32" s="4" t="s">
        <v>509</v>
      </c>
      <c r="R32" s="15" t="s">
        <v>92</v>
      </c>
      <c r="S32" s="16" t="s">
        <v>93</v>
      </c>
      <c r="T32" s="16"/>
      <c r="U32" s="16"/>
      <c r="V32" s="16"/>
      <c r="W32" s="16"/>
      <c r="X32" s="172"/>
      <c r="Y32" s="161">
        <f aca="true" t="shared" si="37" ref="Y32:AE32">SUM(Y39,Y36,Y33)</f>
        <v>0</v>
      </c>
      <c r="Z32" s="161">
        <f t="shared" si="37"/>
        <v>0</v>
      </c>
      <c r="AA32" s="161">
        <f t="shared" si="37"/>
        <v>0</v>
      </c>
      <c r="AB32" s="161">
        <f t="shared" si="37"/>
        <v>0</v>
      </c>
      <c r="AC32" s="161">
        <f t="shared" si="37"/>
        <v>1525</v>
      </c>
      <c r="AD32" s="161">
        <f t="shared" si="37"/>
        <v>0</v>
      </c>
      <c r="AE32" s="161">
        <f t="shared" si="37"/>
        <v>0</v>
      </c>
      <c r="AF32" s="4" t="s">
        <v>510</v>
      </c>
      <c r="AG32" s="15" t="s">
        <v>92</v>
      </c>
      <c r="AH32" s="16" t="s">
        <v>93</v>
      </c>
      <c r="AI32" s="16"/>
      <c r="AJ32" s="16"/>
      <c r="AK32" s="16"/>
      <c r="AL32" s="16"/>
      <c r="AM32" s="172"/>
      <c r="AN32" s="161">
        <f aca="true" t="shared" si="38" ref="AN32:AT32">SUM(AN39,AN36,AN33)</f>
        <v>6625</v>
      </c>
      <c r="AO32" s="161">
        <f t="shared" si="38"/>
        <v>0</v>
      </c>
      <c r="AP32" s="161">
        <f t="shared" si="38"/>
        <v>0</v>
      </c>
      <c r="AQ32" s="161">
        <f t="shared" si="38"/>
        <v>0</v>
      </c>
      <c r="AR32" s="161">
        <f t="shared" si="38"/>
        <v>0</v>
      </c>
      <c r="AS32" s="161">
        <f t="shared" si="38"/>
        <v>4724</v>
      </c>
      <c r="AT32" s="161">
        <f t="shared" si="38"/>
        <v>3638</v>
      </c>
      <c r="AU32" s="4" t="s">
        <v>511</v>
      </c>
      <c r="AV32" s="15" t="s">
        <v>92</v>
      </c>
      <c r="AW32" s="16" t="s">
        <v>93</v>
      </c>
      <c r="AX32" s="16"/>
      <c r="AY32" s="16"/>
      <c r="AZ32" s="16"/>
      <c r="BA32" s="16"/>
      <c r="BB32" s="172"/>
      <c r="BC32" s="161">
        <f aca="true" t="shared" si="39" ref="BC32:BI32">SUM(BC39,BC36,BC33)</f>
        <v>0</v>
      </c>
      <c r="BD32" s="161">
        <f t="shared" si="39"/>
        <v>0</v>
      </c>
      <c r="BE32" s="161">
        <f t="shared" si="39"/>
        <v>3937</v>
      </c>
      <c r="BF32" s="161">
        <f t="shared" si="39"/>
        <v>0</v>
      </c>
      <c r="BG32" s="161">
        <f t="shared" si="39"/>
        <v>0</v>
      </c>
      <c r="BH32" s="161">
        <f t="shared" si="39"/>
        <v>0</v>
      </c>
      <c r="BI32" s="161">
        <f t="shared" si="39"/>
        <v>0</v>
      </c>
      <c r="BJ32" s="4" t="s">
        <v>512</v>
      </c>
      <c r="BK32" s="15" t="s">
        <v>92</v>
      </c>
      <c r="BL32" s="16" t="s">
        <v>93</v>
      </c>
      <c r="BM32" s="16"/>
      <c r="BN32" s="16"/>
      <c r="BO32" s="16"/>
      <c r="BP32" s="16"/>
      <c r="BQ32" s="172"/>
      <c r="BR32" s="161">
        <f aca="true" t="shared" si="40" ref="BR32:BX32">SUM(BR39,BR36,BR33)</f>
        <v>0</v>
      </c>
      <c r="BS32" s="161">
        <f t="shared" si="40"/>
        <v>0</v>
      </c>
      <c r="BT32" s="161">
        <f t="shared" si="40"/>
        <v>0</v>
      </c>
      <c r="BU32" s="161">
        <f t="shared" si="40"/>
        <v>0</v>
      </c>
      <c r="BV32" s="161">
        <f t="shared" si="40"/>
        <v>0</v>
      </c>
      <c r="BW32" s="161">
        <f t="shared" si="40"/>
        <v>0</v>
      </c>
      <c r="BX32" s="161">
        <f t="shared" si="40"/>
        <v>0</v>
      </c>
      <c r="BY32" s="4" t="s">
        <v>513</v>
      </c>
      <c r="BZ32" s="15" t="s">
        <v>92</v>
      </c>
      <c r="CA32" s="16" t="s">
        <v>93</v>
      </c>
      <c r="CB32" s="16"/>
      <c r="CC32" s="16"/>
      <c r="CD32" s="16"/>
      <c r="CE32" s="16"/>
      <c r="CF32" s="172"/>
      <c r="CG32" s="161">
        <f aca="true" t="shared" si="41" ref="CG32:CM32">SUM(CG39,CG36,CG33)</f>
        <v>0</v>
      </c>
      <c r="CH32" s="161">
        <f t="shared" si="41"/>
        <v>0</v>
      </c>
      <c r="CI32" s="161">
        <f t="shared" si="41"/>
        <v>0</v>
      </c>
      <c r="CJ32" s="161">
        <f t="shared" si="41"/>
        <v>0</v>
      </c>
      <c r="CK32" s="161">
        <f t="shared" si="41"/>
        <v>0</v>
      </c>
      <c r="CL32" s="161">
        <f t="shared" si="41"/>
        <v>0</v>
      </c>
      <c r="CM32" s="161">
        <f t="shared" si="41"/>
        <v>0</v>
      </c>
      <c r="CN32" s="4" t="s">
        <v>514</v>
      </c>
      <c r="CO32" s="15" t="s">
        <v>92</v>
      </c>
      <c r="CP32" s="16" t="s">
        <v>93</v>
      </c>
      <c r="CQ32" s="16"/>
      <c r="CR32" s="16"/>
      <c r="CS32" s="16"/>
      <c r="CT32" s="16"/>
      <c r="CU32" s="172"/>
      <c r="CV32" s="161">
        <f aca="true" t="shared" si="42" ref="CV32:DB32">SUM(CV39,CV36,CV33)</f>
        <v>0</v>
      </c>
      <c r="CW32" s="161">
        <f t="shared" si="42"/>
        <v>0</v>
      </c>
      <c r="CX32" s="161">
        <f t="shared" si="42"/>
        <v>0</v>
      </c>
      <c r="CY32" s="161">
        <f t="shared" si="42"/>
        <v>0</v>
      </c>
      <c r="CZ32" s="161">
        <f t="shared" si="42"/>
        <v>0</v>
      </c>
      <c r="DA32" s="161">
        <f t="shared" si="42"/>
        <v>0</v>
      </c>
      <c r="DB32" s="161">
        <f t="shared" si="42"/>
        <v>0</v>
      </c>
      <c r="DC32" s="19">
        <f t="shared" si="7"/>
        <v>82392</v>
      </c>
    </row>
    <row r="33" spans="1:107" s="20" customFormat="1" ht="15" customHeight="1" thickBot="1">
      <c r="A33" s="4" t="s">
        <v>94</v>
      </c>
      <c r="B33" s="21"/>
      <c r="C33" s="56" t="s">
        <v>95</v>
      </c>
      <c r="D33" s="57" t="s">
        <v>96</v>
      </c>
      <c r="E33" s="23"/>
      <c r="F33" s="24"/>
      <c r="G33" s="24"/>
      <c r="H33" s="24"/>
      <c r="I33" s="25">
        <f aca="true" t="shared" si="43" ref="I33:P33">SUM(I34:I35)</f>
        <v>0</v>
      </c>
      <c r="J33" s="25">
        <f t="shared" si="43"/>
        <v>0</v>
      </c>
      <c r="K33" s="25">
        <f t="shared" si="43"/>
        <v>0</v>
      </c>
      <c r="L33" s="25">
        <f t="shared" si="43"/>
        <v>29907</v>
      </c>
      <c r="M33" s="25">
        <f t="shared" si="43"/>
        <v>0</v>
      </c>
      <c r="N33" s="25">
        <f t="shared" si="43"/>
        <v>0</v>
      </c>
      <c r="O33" s="25">
        <f t="shared" si="43"/>
        <v>0</v>
      </c>
      <c r="P33" s="25">
        <f t="shared" si="43"/>
        <v>0</v>
      </c>
      <c r="Q33" s="4" t="s">
        <v>515</v>
      </c>
      <c r="R33" s="21"/>
      <c r="S33" s="56" t="s">
        <v>95</v>
      </c>
      <c r="T33" s="57" t="s">
        <v>96</v>
      </c>
      <c r="U33" s="23"/>
      <c r="V33" s="24"/>
      <c r="W33" s="24"/>
      <c r="X33" s="162"/>
      <c r="Y33" s="163">
        <f aca="true" t="shared" si="44" ref="Y33:AE33">SUM(Y34:Y35)</f>
        <v>0</v>
      </c>
      <c r="Z33" s="163">
        <f t="shared" si="44"/>
        <v>0</v>
      </c>
      <c r="AA33" s="163">
        <f t="shared" si="44"/>
        <v>0</v>
      </c>
      <c r="AB33" s="163">
        <f t="shared" si="44"/>
        <v>0</v>
      </c>
      <c r="AC33" s="163">
        <f t="shared" si="44"/>
        <v>1525</v>
      </c>
      <c r="AD33" s="163">
        <f t="shared" si="44"/>
        <v>0</v>
      </c>
      <c r="AE33" s="163">
        <f t="shared" si="44"/>
        <v>0</v>
      </c>
      <c r="AF33" s="4" t="s">
        <v>516</v>
      </c>
      <c r="AG33" s="21"/>
      <c r="AH33" s="56" t="s">
        <v>95</v>
      </c>
      <c r="AI33" s="57" t="s">
        <v>96</v>
      </c>
      <c r="AJ33" s="23"/>
      <c r="AK33" s="24"/>
      <c r="AL33" s="24"/>
      <c r="AM33" s="162"/>
      <c r="AN33" s="163">
        <f aca="true" t="shared" si="45" ref="AN33:AT33">SUM(AN34:AN35)</f>
        <v>6625</v>
      </c>
      <c r="AO33" s="163">
        <f t="shared" si="45"/>
        <v>0</v>
      </c>
      <c r="AP33" s="163">
        <f t="shared" si="45"/>
        <v>0</v>
      </c>
      <c r="AQ33" s="163">
        <f t="shared" si="45"/>
        <v>0</v>
      </c>
      <c r="AR33" s="163">
        <f t="shared" si="45"/>
        <v>0</v>
      </c>
      <c r="AS33" s="163">
        <f t="shared" si="45"/>
        <v>0</v>
      </c>
      <c r="AT33" s="163">
        <f t="shared" si="45"/>
        <v>0</v>
      </c>
      <c r="AU33" s="4" t="s">
        <v>517</v>
      </c>
      <c r="AV33" s="21"/>
      <c r="AW33" s="56" t="s">
        <v>95</v>
      </c>
      <c r="AX33" s="57" t="s">
        <v>96</v>
      </c>
      <c r="AY33" s="23"/>
      <c r="AZ33" s="24"/>
      <c r="BA33" s="24"/>
      <c r="BB33" s="162"/>
      <c r="BC33" s="163">
        <f aca="true" t="shared" si="46" ref="BC33:BI33">SUM(BC34:BC35)</f>
        <v>0</v>
      </c>
      <c r="BD33" s="163">
        <f t="shared" si="46"/>
        <v>0</v>
      </c>
      <c r="BE33" s="163">
        <f t="shared" si="46"/>
        <v>0</v>
      </c>
      <c r="BF33" s="163">
        <f t="shared" si="46"/>
        <v>0</v>
      </c>
      <c r="BG33" s="163">
        <f t="shared" si="46"/>
        <v>0</v>
      </c>
      <c r="BH33" s="163">
        <f t="shared" si="46"/>
        <v>0</v>
      </c>
      <c r="BI33" s="163">
        <f t="shared" si="46"/>
        <v>0</v>
      </c>
      <c r="BJ33" s="4" t="s">
        <v>518</v>
      </c>
      <c r="BK33" s="21"/>
      <c r="BL33" s="56" t="s">
        <v>95</v>
      </c>
      <c r="BM33" s="57" t="s">
        <v>96</v>
      </c>
      <c r="BN33" s="23"/>
      <c r="BO33" s="24"/>
      <c r="BP33" s="24"/>
      <c r="BQ33" s="162"/>
      <c r="BR33" s="163">
        <f aca="true" t="shared" si="47" ref="BR33:BX33">SUM(BR34:BR35)</f>
        <v>0</v>
      </c>
      <c r="BS33" s="163">
        <f t="shared" si="47"/>
        <v>0</v>
      </c>
      <c r="BT33" s="163">
        <f t="shared" si="47"/>
        <v>0</v>
      </c>
      <c r="BU33" s="163">
        <f t="shared" si="47"/>
        <v>0</v>
      </c>
      <c r="BV33" s="163">
        <f t="shared" si="47"/>
        <v>0</v>
      </c>
      <c r="BW33" s="163">
        <f t="shared" si="47"/>
        <v>0</v>
      </c>
      <c r="BX33" s="163">
        <f t="shared" si="47"/>
        <v>0</v>
      </c>
      <c r="BY33" s="4" t="s">
        <v>519</v>
      </c>
      <c r="BZ33" s="21"/>
      <c r="CA33" s="56" t="s">
        <v>95</v>
      </c>
      <c r="CB33" s="57" t="s">
        <v>96</v>
      </c>
      <c r="CC33" s="23"/>
      <c r="CD33" s="24"/>
      <c r="CE33" s="24"/>
      <c r="CF33" s="162"/>
      <c r="CG33" s="163">
        <f aca="true" t="shared" si="48" ref="CG33:CM33">SUM(CG34:CG35)</f>
        <v>0</v>
      </c>
      <c r="CH33" s="163">
        <f t="shared" si="48"/>
        <v>0</v>
      </c>
      <c r="CI33" s="163">
        <f t="shared" si="48"/>
        <v>0</v>
      </c>
      <c r="CJ33" s="163">
        <f t="shared" si="48"/>
        <v>0</v>
      </c>
      <c r="CK33" s="163">
        <f t="shared" si="48"/>
        <v>0</v>
      </c>
      <c r="CL33" s="163">
        <f t="shared" si="48"/>
        <v>0</v>
      </c>
      <c r="CM33" s="163">
        <f t="shared" si="48"/>
        <v>0</v>
      </c>
      <c r="CN33" s="4" t="s">
        <v>520</v>
      </c>
      <c r="CO33" s="21"/>
      <c r="CP33" s="56" t="s">
        <v>95</v>
      </c>
      <c r="CQ33" s="57" t="s">
        <v>96</v>
      </c>
      <c r="CR33" s="23"/>
      <c r="CS33" s="24"/>
      <c r="CT33" s="24"/>
      <c r="CU33" s="162"/>
      <c r="CV33" s="163">
        <f aca="true" t="shared" si="49" ref="CV33:DB33">SUM(CV34:CV35)</f>
        <v>0</v>
      </c>
      <c r="CW33" s="163">
        <f t="shared" si="49"/>
        <v>0</v>
      </c>
      <c r="CX33" s="163">
        <f t="shared" si="49"/>
        <v>0</v>
      </c>
      <c r="CY33" s="163">
        <f t="shared" si="49"/>
        <v>0</v>
      </c>
      <c r="CZ33" s="163">
        <f t="shared" si="49"/>
        <v>0</v>
      </c>
      <c r="DA33" s="163">
        <f t="shared" si="49"/>
        <v>0</v>
      </c>
      <c r="DB33" s="163">
        <f t="shared" si="49"/>
        <v>0</v>
      </c>
      <c r="DC33" s="26">
        <f t="shared" si="7"/>
        <v>38057</v>
      </c>
    </row>
    <row r="34" spans="1:107" s="34" customFormat="1" ht="15" customHeight="1" thickBot="1">
      <c r="A34" s="4" t="s">
        <v>97</v>
      </c>
      <c r="B34" s="27"/>
      <c r="C34" s="28"/>
      <c r="D34" s="29" t="s">
        <v>98</v>
      </c>
      <c r="E34" s="38" t="s">
        <v>99</v>
      </c>
      <c r="F34" s="38"/>
      <c r="G34" s="38"/>
      <c r="H34" s="38"/>
      <c r="I34" s="32"/>
      <c r="J34" s="32"/>
      <c r="K34" s="32"/>
      <c r="L34" s="32"/>
      <c r="M34" s="32"/>
      <c r="N34" s="32"/>
      <c r="O34" s="32"/>
      <c r="P34" s="32"/>
      <c r="Q34" s="4" t="s">
        <v>521</v>
      </c>
      <c r="R34" s="27"/>
      <c r="S34" s="28"/>
      <c r="T34" s="29" t="s">
        <v>98</v>
      </c>
      <c r="U34" s="38" t="s">
        <v>99</v>
      </c>
      <c r="V34" s="38"/>
      <c r="W34" s="38"/>
      <c r="X34" s="166"/>
      <c r="Y34" s="164"/>
      <c r="Z34" s="164"/>
      <c r="AA34" s="164"/>
      <c r="AB34" s="164"/>
      <c r="AC34" s="164"/>
      <c r="AD34" s="164"/>
      <c r="AE34" s="164"/>
      <c r="AF34" s="4" t="s">
        <v>522</v>
      </c>
      <c r="AG34" s="27"/>
      <c r="AH34" s="28"/>
      <c r="AI34" s="29" t="s">
        <v>98</v>
      </c>
      <c r="AJ34" s="38" t="s">
        <v>99</v>
      </c>
      <c r="AK34" s="38"/>
      <c r="AL34" s="38"/>
      <c r="AM34" s="166"/>
      <c r="AN34" s="164"/>
      <c r="AO34" s="164"/>
      <c r="AP34" s="164"/>
      <c r="AQ34" s="164"/>
      <c r="AR34" s="164"/>
      <c r="AS34" s="164"/>
      <c r="AT34" s="164"/>
      <c r="AU34" s="4" t="s">
        <v>523</v>
      </c>
      <c r="AV34" s="27"/>
      <c r="AW34" s="28"/>
      <c r="AX34" s="29" t="s">
        <v>98</v>
      </c>
      <c r="AY34" s="38" t="s">
        <v>99</v>
      </c>
      <c r="AZ34" s="38"/>
      <c r="BA34" s="38"/>
      <c r="BB34" s="166"/>
      <c r="BC34" s="164"/>
      <c r="BD34" s="164"/>
      <c r="BE34" s="164"/>
      <c r="BF34" s="164"/>
      <c r="BG34" s="164"/>
      <c r="BH34" s="164"/>
      <c r="BI34" s="164"/>
      <c r="BJ34" s="4" t="s">
        <v>524</v>
      </c>
      <c r="BK34" s="27"/>
      <c r="BL34" s="28"/>
      <c r="BM34" s="29" t="s">
        <v>98</v>
      </c>
      <c r="BN34" s="38" t="s">
        <v>99</v>
      </c>
      <c r="BO34" s="38"/>
      <c r="BP34" s="38"/>
      <c r="BQ34" s="166"/>
      <c r="BR34" s="164"/>
      <c r="BS34" s="164"/>
      <c r="BT34" s="164"/>
      <c r="BU34" s="164"/>
      <c r="BV34" s="164"/>
      <c r="BW34" s="164"/>
      <c r="BX34" s="164"/>
      <c r="BY34" s="4" t="s">
        <v>525</v>
      </c>
      <c r="BZ34" s="27"/>
      <c r="CA34" s="28"/>
      <c r="CB34" s="29" t="s">
        <v>98</v>
      </c>
      <c r="CC34" s="38" t="s">
        <v>99</v>
      </c>
      <c r="CD34" s="38"/>
      <c r="CE34" s="38"/>
      <c r="CF34" s="166"/>
      <c r="CG34" s="164"/>
      <c r="CH34" s="164"/>
      <c r="CI34" s="164"/>
      <c r="CJ34" s="164"/>
      <c r="CK34" s="164"/>
      <c r="CL34" s="164"/>
      <c r="CM34" s="164"/>
      <c r="CN34" s="4" t="s">
        <v>526</v>
      </c>
      <c r="CO34" s="27"/>
      <c r="CP34" s="28"/>
      <c r="CQ34" s="29" t="s">
        <v>98</v>
      </c>
      <c r="CR34" s="38" t="s">
        <v>99</v>
      </c>
      <c r="CS34" s="38"/>
      <c r="CT34" s="38"/>
      <c r="CU34" s="166"/>
      <c r="CV34" s="164"/>
      <c r="CW34" s="164"/>
      <c r="CX34" s="164"/>
      <c r="CY34" s="164"/>
      <c r="CZ34" s="164"/>
      <c r="DA34" s="164"/>
      <c r="DB34" s="164"/>
      <c r="DC34" s="33">
        <f t="shared" si="7"/>
        <v>0</v>
      </c>
    </row>
    <row r="35" spans="1:107" s="34" customFormat="1" ht="15" customHeight="1" thickBot="1">
      <c r="A35" s="4" t="s">
        <v>100</v>
      </c>
      <c r="B35" s="27"/>
      <c r="C35" s="29"/>
      <c r="D35" s="29" t="s">
        <v>101</v>
      </c>
      <c r="E35" s="38" t="s">
        <v>102</v>
      </c>
      <c r="F35" s="39"/>
      <c r="G35" s="39"/>
      <c r="H35" s="38"/>
      <c r="I35" s="32"/>
      <c r="J35" s="32"/>
      <c r="K35" s="32"/>
      <c r="L35" s="32">
        <v>29907</v>
      </c>
      <c r="M35" s="32"/>
      <c r="N35" s="32"/>
      <c r="O35" s="32"/>
      <c r="P35" s="32"/>
      <c r="Q35" s="4" t="s">
        <v>527</v>
      </c>
      <c r="R35" s="27"/>
      <c r="S35" s="29"/>
      <c r="T35" s="29" t="s">
        <v>101</v>
      </c>
      <c r="U35" s="38" t="s">
        <v>102</v>
      </c>
      <c r="V35" s="39"/>
      <c r="W35" s="39"/>
      <c r="X35" s="166"/>
      <c r="Y35" s="164"/>
      <c r="Z35" s="164"/>
      <c r="AA35" s="164"/>
      <c r="AB35" s="164"/>
      <c r="AC35" s="164">
        <v>1525</v>
      </c>
      <c r="AD35" s="164"/>
      <c r="AE35" s="164"/>
      <c r="AF35" s="4" t="s">
        <v>528</v>
      </c>
      <c r="AG35" s="27"/>
      <c r="AH35" s="29"/>
      <c r="AI35" s="29" t="s">
        <v>101</v>
      </c>
      <c r="AJ35" s="38" t="s">
        <v>102</v>
      </c>
      <c r="AK35" s="39"/>
      <c r="AL35" s="39"/>
      <c r="AM35" s="166"/>
      <c r="AN35" s="164">
        <v>6625</v>
      </c>
      <c r="AO35" s="164"/>
      <c r="AP35" s="164"/>
      <c r="AQ35" s="164"/>
      <c r="AR35" s="164"/>
      <c r="AS35" s="164"/>
      <c r="AT35" s="164"/>
      <c r="AU35" s="4" t="s">
        <v>529</v>
      </c>
      <c r="AV35" s="27"/>
      <c r="AW35" s="29"/>
      <c r="AX35" s="29" t="s">
        <v>101</v>
      </c>
      <c r="AY35" s="38" t="s">
        <v>102</v>
      </c>
      <c r="AZ35" s="39"/>
      <c r="BA35" s="39"/>
      <c r="BB35" s="166"/>
      <c r="BC35" s="164"/>
      <c r="BD35" s="164"/>
      <c r="BE35" s="164"/>
      <c r="BF35" s="164"/>
      <c r="BG35" s="164"/>
      <c r="BH35" s="164"/>
      <c r="BI35" s="164"/>
      <c r="BJ35" s="4" t="s">
        <v>530</v>
      </c>
      <c r="BK35" s="27"/>
      <c r="BL35" s="29"/>
      <c r="BM35" s="29" t="s">
        <v>101</v>
      </c>
      <c r="BN35" s="38" t="s">
        <v>102</v>
      </c>
      <c r="BO35" s="39"/>
      <c r="BP35" s="39"/>
      <c r="BQ35" s="166"/>
      <c r="BR35" s="164"/>
      <c r="BS35" s="164"/>
      <c r="BT35" s="164"/>
      <c r="BU35" s="164"/>
      <c r="BV35" s="164"/>
      <c r="BW35" s="164"/>
      <c r="BX35" s="164"/>
      <c r="BY35" s="4" t="s">
        <v>531</v>
      </c>
      <c r="BZ35" s="27"/>
      <c r="CA35" s="29"/>
      <c r="CB35" s="29" t="s">
        <v>101</v>
      </c>
      <c r="CC35" s="38" t="s">
        <v>102</v>
      </c>
      <c r="CD35" s="39"/>
      <c r="CE35" s="39"/>
      <c r="CF35" s="166"/>
      <c r="CG35" s="164"/>
      <c r="CH35" s="164"/>
      <c r="CI35" s="164"/>
      <c r="CJ35" s="164"/>
      <c r="CK35" s="164"/>
      <c r="CL35" s="164"/>
      <c r="CM35" s="164"/>
      <c r="CN35" s="4" t="s">
        <v>532</v>
      </c>
      <c r="CO35" s="27"/>
      <c r="CP35" s="29"/>
      <c r="CQ35" s="29" t="s">
        <v>101</v>
      </c>
      <c r="CR35" s="38" t="s">
        <v>102</v>
      </c>
      <c r="CS35" s="39"/>
      <c r="CT35" s="39"/>
      <c r="CU35" s="166"/>
      <c r="CV35" s="164"/>
      <c r="CW35" s="164"/>
      <c r="CX35" s="164"/>
      <c r="CY35" s="164"/>
      <c r="CZ35" s="164"/>
      <c r="DA35" s="164"/>
      <c r="DB35" s="164"/>
      <c r="DC35" s="33">
        <f t="shared" si="7"/>
        <v>38057</v>
      </c>
    </row>
    <row r="36" spans="1:107" s="20" customFormat="1" ht="15" customHeight="1" thickBot="1">
      <c r="A36" s="4" t="s">
        <v>103</v>
      </c>
      <c r="B36" s="21"/>
      <c r="C36" s="56" t="s">
        <v>104</v>
      </c>
      <c r="D36" s="58" t="s">
        <v>93</v>
      </c>
      <c r="E36" s="40"/>
      <c r="F36" s="41"/>
      <c r="G36" s="41"/>
      <c r="H36" s="41"/>
      <c r="I36" s="42">
        <f>SUM(I37:I38)</f>
        <v>0</v>
      </c>
      <c r="J36" s="42"/>
      <c r="K36" s="42">
        <f aca="true" t="shared" si="50" ref="K36:P36">SUM(K37:K38)</f>
        <v>0</v>
      </c>
      <c r="L36" s="42">
        <f t="shared" si="50"/>
        <v>8936</v>
      </c>
      <c r="M36" s="42">
        <f t="shared" si="50"/>
        <v>0</v>
      </c>
      <c r="N36" s="42">
        <f t="shared" si="50"/>
        <v>0</v>
      </c>
      <c r="O36" s="42">
        <f t="shared" si="50"/>
        <v>0</v>
      </c>
      <c r="P36" s="42">
        <f t="shared" si="50"/>
        <v>0</v>
      </c>
      <c r="Q36" s="4" t="s">
        <v>533</v>
      </c>
      <c r="R36" s="21"/>
      <c r="S36" s="56" t="s">
        <v>104</v>
      </c>
      <c r="T36" s="58" t="s">
        <v>93</v>
      </c>
      <c r="U36" s="40"/>
      <c r="V36" s="41"/>
      <c r="W36" s="41"/>
      <c r="X36" s="167"/>
      <c r="Y36" s="168">
        <f aca="true" t="shared" si="51" ref="Y36:AE36">SUM(Y37:Y38)</f>
        <v>0</v>
      </c>
      <c r="Z36" s="168">
        <f t="shared" si="51"/>
        <v>0</v>
      </c>
      <c r="AA36" s="168">
        <f t="shared" si="51"/>
        <v>0</v>
      </c>
      <c r="AB36" s="168">
        <f t="shared" si="51"/>
        <v>0</v>
      </c>
      <c r="AC36" s="168">
        <f t="shared" si="51"/>
        <v>0</v>
      </c>
      <c r="AD36" s="168">
        <f t="shared" si="51"/>
        <v>0</v>
      </c>
      <c r="AE36" s="168">
        <f t="shared" si="51"/>
        <v>0</v>
      </c>
      <c r="AF36" s="4" t="s">
        <v>534</v>
      </c>
      <c r="AG36" s="21"/>
      <c r="AH36" s="56" t="s">
        <v>104</v>
      </c>
      <c r="AI36" s="58" t="s">
        <v>93</v>
      </c>
      <c r="AJ36" s="40"/>
      <c r="AK36" s="41"/>
      <c r="AL36" s="41"/>
      <c r="AM36" s="167"/>
      <c r="AN36" s="168">
        <f aca="true" t="shared" si="52" ref="AN36:AT36">SUM(AN37:AN38)</f>
        <v>0</v>
      </c>
      <c r="AO36" s="168">
        <f t="shared" si="52"/>
        <v>0</v>
      </c>
      <c r="AP36" s="168">
        <f t="shared" si="52"/>
        <v>0</v>
      </c>
      <c r="AQ36" s="168">
        <f t="shared" si="52"/>
        <v>0</v>
      </c>
      <c r="AR36" s="168">
        <f t="shared" si="52"/>
        <v>0</v>
      </c>
      <c r="AS36" s="168">
        <f t="shared" si="52"/>
        <v>0</v>
      </c>
      <c r="AT36" s="168">
        <f t="shared" si="52"/>
        <v>0</v>
      </c>
      <c r="AU36" s="4" t="s">
        <v>535</v>
      </c>
      <c r="AV36" s="21"/>
      <c r="AW36" s="56" t="s">
        <v>104</v>
      </c>
      <c r="AX36" s="58" t="s">
        <v>93</v>
      </c>
      <c r="AY36" s="40"/>
      <c r="AZ36" s="41"/>
      <c r="BA36" s="41"/>
      <c r="BB36" s="167"/>
      <c r="BC36" s="168">
        <f aca="true" t="shared" si="53" ref="BC36:BI36">SUM(BC37:BC38)</f>
        <v>0</v>
      </c>
      <c r="BD36" s="168">
        <f t="shared" si="53"/>
        <v>0</v>
      </c>
      <c r="BE36" s="168">
        <f t="shared" si="53"/>
        <v>0</v>
      </c>
      <c r="BF36" s="168">
        <f t="shared" si="53"/>
        <v>0</v>
      </c>
      <c r="BG36" s="168">
        <f t="shared" si="53"/>
        <v>0</v>
      </c>
      <c r="BH36" s="168">
        <f t="shared" si="53"/>
        <v>0</v>
      </c>
      <c r="BI36" s="168">
        <f t="shared" si="53"/>
        <v>0</v>
      </c>
      <c r="BJ36" s="4" t="s">
        <v>536</v>
      </c>
      <c r="BK36" s="21"/>
      <c r="BL36" s="56" t="s">
        <v>104</v>
      </c>
      <c r="BM36" s="58" t="s">
        <v>93</v>
      </c>
      <c r="BN36" s="40"/>
      <c r="BO36" s="41"/>
      <c r="BP36" s="41"/>
      <c r="BQ36" s="167"/>
      <c r="BR36" s="168">
        <f aca="true" t="shared" si="54" ref="BR36:BX36">SUM(BR37:BR38)</f>
        <v>0</v>
      </c>
      <c r="BS36" s="168">
        <f t="shared" si="54"/>
        <v>0</v>
      </c>
      <c r="BT36" s="168">
        <f t="shared" si="54"/>
        <v>0</v>
      </c>
      <c r="BU36" s="168">
        <f t="shared" si="54"/>
        <v>0</v>
      </c>
      <c r="BV36" s="168">
        <f t="shared" si="54"/>
        <v>0</v>
      </c>
      <c r="BW36" s="168">
        <f t="shared" si="54"/>
        <v>0</v>
      </c>
      <c r="BX36" s="168">
        <f t="shared" si="54"/>
        <v>0</v>
      </c>
      <c r="BY36" s="4" t="s">
        <v>537</v>
      </c>
      <c r="BZ36" s="21"/>
      <c r="CA36" s="56" t="s">
        <v>104</v>
      </c>
      <c r="CB36" s="58" t="s">
        <v>93</v>
      </c>
      <c r="CC36" s="40"/>
      <c r="CD36" s="41"/>
      <c r="CE36" s="41"/>
      <c r="CF36" s="167"/>
      <c r="CG36" s="168">
        <f aca="true" t="shared" si="55" ref="CG36:CM36">SUM(CG37:CG38)</f>
        <v>0</v>
      </c>
      <c r="CH36" s="168">
        <f t="shared" si="55"/>
        <v>0</v>
      </c>
      <c r="CI36" s="168">
        <f t="shared" si="55"/>
        <v>0</v>
      </c>
      <c r="CJ36" s="168">
        <f t="shared" si="55"/>
        <v>0</v>
      </c>
      <c r="CK36" s="168">
        <f t="shared" si="55"/>
        <v>0</v>
      </c>
      <c r="CL36" s="168">
        <f t="shared" si="55"/>
        <v>0</v>
      </c>
      <c r="CM36" s="168">
        <f t="shared" si="55"/>
        <v>0</v>
      </c>
      <c r="CN36" s="4" t="s">
        <v>538</v>
      </c>
      <c r="CO36" s="21"/>
      <c r="CP36" s="56" t="s">
        <v>104</v>
      </c>
      <c r="CQ36" s="58" t="s">
        <v>93</v>
      </c>
      <c r="CR36" s="40"/>
      <c r="CS36" s="41"/>
      <c r="CT36" s="41"/>
      <c r="CU36" s="167"/>
      <c r="CV36" s="168">
        <f aca="true" t="shared" si="56" ref="CV36:DA36">SUM(CV37:CV38)</f>
        <v>0</v>
      </c>
      <c r="CW36" s="168">
        <f t="shared" si="56"/>
        <v>0</v>
      </c>
      <c r="CX36" s="168">
        <f t="shared" si="56"/>
        <v>0</v>
      </c>
      <c r="CY36" s="168">
        <f t="shared" si="56"/>
        <v>0</v>
      </c>
      <c r="CZ36" s="168">
        <f t="shared" si="56"/>
        <v>0</v>
      </c>
      <c r="DA36" s="168">
        <f t="shared" si="56"/>
        <v>0</v>
      </c>
      <c r="DB36" s="168">
        <f>SUM(DB37:DB38)</f>
        <v>0</v>
      </c>
      <c r="DC36" s="43">
        <f t="shared" si="7"/>
        <v>8936</v>
      </c>
    </row>
    <row r="37" spans="1:107" s="34" customFormat="1" ht="15" customHeight="1" thickBot="1">
      <c r="A37" s="4" t="s">
        <v>105</v>
      </c>
      <c r="B37" s="27"/>
      <c r="C37" s="28"/>
      <c r="D37" s="29" t="s">
        <v>106</v>
      </c>
      <c r="E37" s="38" t="s">
        <v>107</v>
      </c>
      <c r="F37" s="38"/>
      <c r="G37" s="38"/>
      <c r="H37" s="38"/>
      <c r="I37" s="32"/>
      <c r="J37" s="32"/>
      <c r="K37" s="32"/>
      <c r="L37" s="32">
        <v>8936</v>
      </c>
      <c r="M37" s="32"/>
      <c r="N37" s="32"/>
      <c r="O37" s="32"/>
      <c r="P37" s="32"/>
      <c r="Q37" s="4" t="s">
        <v>539</v>
      </c>
      <c r="R37" s="27"/>
      <c r="S37" s="28"/>
      <c r="T37" s="29" t="s">
        <v>106</v>
      </c>
      <c r="U37" s="38" t="s">
        <v>107</v>
      </c>
      <c r="V37" s="38"/>
      <c r="W37" s="38"/>
      <c r="X37" s="166"/>
      <c r="Y37" s="164"/>
      <c r="Z37" s="164"/>
      <c r="AA37" s="164"/>
      <c r="AB37" s="164"/>
      <c r="AC37" s="164"/>
      <c r="AD37" s="164"/>
      <c r="AE37" s="164"/>
      <c r="AF37" s="4" t="s">
        <v>540</v>
      </c>
      <c r="AG37" s="27"/>
      <c r="AH37" s="28"/>
      <c r="AI37" s="29" t="s">
        <v>106</v>
      </c>
      <c r="AJ37" s="38" t="s">
        <v>107</v>
      </c>
      <c r="AK37" s="38"/>
      <c r="AL37" s="38"/>
      <c r="AM37" s="166"/>
      <c r="AN37" s="164"/>
      <c r="AO37" s="164"/>
      <c r="AP37" s="164"/>
      <c r="AQ37" s="164"/>
      <c r="AR37" s="164"/>
      <c r="AS37" s="164"/>
      <c r="AT37" s="164"/>
      <c r="AU37" s="4" t="s">
        <v>541</v>
      </c>
      <c r="AV37" s="27"/>
      <c r="AW37" s="28"/>
      <c r="AX37" s="29" t="s">
        <v>106</v>
      </c>
      <c r="AY37" s="38" t="s">
        <v>107</v>
      </c>
      <c r="AZ37" s="38"/>
      <c r="BA37" s="38"/>
      <c r="BB37" s="166"/>
      <c r="BC37" s="164"/>
      <c r="BD37" s="164"/>
      <c r="BE37" s="164"/>
      <c r="BF37" s="164"/>
      <c r="BG37" s="164"/>
      <c r="BH37" s="164"/>
      <c r="BI37" s="164"/>
      <c r="BJ37" s="4" t="s">
        <v>542</v>
      </c>
      <c r="BK37" s="27"/>
      <c r="BL37" s="28"/>
      <c r="BM37" s="29" t="s">
        <v>106</v>
      </c>
      <c r="BN37" s="38" t="s">
        <v>107</v>
      </c>
      <c r="BO37" s="38"/>
      <c r="BP37" s="38"/>
      <c r="BQ37" s="166"/>
      <c r="BR37" s="164"/>
      <c r="BS37" s="164"/>
      <c r="BT37" s="164"/>
      <c r="BU37" s="164"/>
      <c r="BV37" s="164"/>
      <c r="BW37" s="164"/>
      <c r="BX37" s="164"/>
      <c r="BY37" s="4" t="s">
        <v>543</v>
      </c>
      <c r="BZ37" s="27"/>
      <c r="CA37" s="28"/>
      <c r="CB37" s="29" t="s">
        <v>106</v>
      </c>
      <c r="CC37" s="38" t="s">
        <v>107</v>
      </c>
      <c r="CD37" s="38"/>
      <c r="CE37" s="38"/>
      <c r="CF37" s="166"/>
      <c r="CG37" s="164"/>
      <c r="CH37" s="164"/>
      <c r="CI37" s="164"/>
      <c r="CJ37" s="164"/>
      <c r="CK37" s="164"/>
      <c r="CL37" s="164"/>
      <c r="CM37" s="164"/>
      <c r="CN37" s="4" t="s">
        <v>544</v>
      </c>
      <c r="CO37" s="27"/>
      <c r="CP37" s="28"/>
      <c r="CQ37" s="29" t="s">
        <v>106</v>
      </c>
      <c r="CR37" s="38" t="s">
        <v>107</v>
      </c>
      <c r="CS37" s="38"/>
      <c r="CT37" s="38"/>
      <c r="CU37" s="166"/>
      <c r="CV37" s="164"/>
      <c r="CW37" s="164"/>
      <c r="CX37" s="164"/>
      <c r="CY37" s="164"/>
      <c r="CZ37" s="164"/>
      <c r="DA37" s="164"/>
      <c r="DB37" s="164"/>
      <c r="DC37" s="33">
        <f t="shared" si="7"/>
        <v>8936</v>
      </c>
    </row>
    <row r="38" spans="1:107" s="34" customFormat="1" ht="15" customHeight="1" thickBot="1">
      <c r="A38" s="4" t="s">
        <v>108</v>
      </c>
      <c r="B38" s="27"/>
      <c r="C38" s="28"/>
      <c r="D38" s="29" t="s">
        <v>109</v>
      </c>
      <c r="E38" s="38" t="s">
        <v>110</v>
      </c>
      <c r="F38" s="50"/>
      <c r="G38" s="50"/>
      <c r="H38" s="50"/>
      <c r="I38" s="32"/>
      <c r="J38" s="32"/>
      <c r="K38" s="32"/>
      <c r="L38" s="32"/>
      <c r="M38" s="32"/>
      <c r="N38" s="32"/>
      <c r="O38" s="32"/>
      <c r="P38" s="32"/>
      <c r="Q38" s="4" t="s">
        <v>545</v>
      </c>
      <c r="R38" s="27"/>
      <c r="S38" s="28"/>
      <c r="T38" s="29" t="s">
        <v>109</v>
      </c>
      <c r="U38" s="38" t="s">
        <v>110</v>
      </c>
      <c r="V38" s="50"/>
      <c r="W38" s="50"/>
      <c r="X38" s="170"/>
      <c r="Y38" s="164"/>
      <c r="Z38" s="164"/>
      <c r="AA38" s="164"/>
      <c r="AB38" s="164"/>
      <c r="AC38" s="164"/>
      <c r="AD38" s="164"/>
      <c r="AE38" s="164"/>
      <c r="AF38" s="4" t="s">
        <v>546</v>
      </c>
      <c r="AG38" s="27"/>
      <c r="AH38" s="28"/>
      <c r="AI38" s="29" t="s">
        <v>109</v>
      </c>
      <c r="AJ38" s="38" t="s">
        <v>110</v>
      </c>
      <c r="AK38" s="50"/>
      <c r="AL38" s="50"/>
      <c r="AM38" s="170"/>
      <c r="AN38" s="164"/>
      <c r="AO38" s="164"/>
      <c r="AP38" s="164"/>
      <c r="AQ38" s="164"/>
      <c r="AR38" s="164"/>
      <c r="AS38" s="164"/>
      <c r="AT38" s="164"/>
      <c r="AU38" s="4" t="s">
        <v>547</v>
      </c>
      <c r="AV38" s="27"/>
      <c r="AW38" s="28"/>
      <c r="AX38" s="29" t="s">
        <v>109</v>
      </c>
      <c r="AY38" s="38" t="s">
        <v>110</v>
      </c>
      <c r="AZ38" s="50"/>
      <c r="BA38" s="50"/>
      <c r="BB38" s="170"/>
      <c r="BC38" s="164"/>
      <c r="BD38" s="164"/>
      <c r="BE38" s="164"/>
      <c r="BF38" s="164"/>
      <c r="BG38" s="164"/>
      <c r="BH38" s="164"/>
      <c r="BI38" s="164"/>
      <c r="BJ38" s="4" t="s">
        <v>548</v>
      </c>
      <c r="BK38" s="27"/>
      <c r="BL38" s="28"/>
      <c r="BM38" s="29" t="s">
        <v>109</v>
      </c>
      <c r="BN38" s="38" t="s">
        <v>110</v>
      </c>
      <c r="BO38" s="50"/>
      <c r="BP38" s="50"/>
      <c r="BQ38" s="170"/>
      <c r="BR38" s="164"/>
      <c r="BS38" s="164"/>
      <c r="BT38" s="164"/>
      <c r="BU38" s="164"/>
      <c r="BV38" s="164"/>
      <c r="BW38" s="164"/>
      <c r="BX38" s="164"/>
      <c r="BY38" s="4" t="s">
        <v>549</v>
      </c>
      <c r="BZ38" s="27"/>
      <c r="CA38" s="28"/>
      <c r="CB38" s="29" t="s">
        <v>109</v>
      </c>
      <c r="CC38" s="38" t="s">
        <v>110</v>
      </c>
      <c r="CD38" s="50"/>
      <c r="CE38" s="50"/>
      <c r="CF38" s="170"/>
      <c r="CG38" s="164"/>
      <c r="CH38" s="164"/>
      <c r="CI38" s="164"/>
      <c r="CJ38" s="164"/>
      <c r="CK38" s="164"/>
      <c r="CL38" s="164"/>
      <c r="CM38" s="164"/>
      <c r="CN38" s="4" t="s">
        <v>550</v>
      </c>
      <c r="CO38" s="27"/>
      <c r="CP38" s="28"/>
      <c r="CQ38" s="29" t="s">
        <v>109</v>
      </c>
      <c r="CR38" s="38" t="s">
        <v>110</v>
      </c>
      <c r="CS38" s="50"/>
      <c r="CT38" s="50"/>
      <c r="CU38" s="170"/>
      <c r="CV38" s="164"/>
      <c r="CW38" s="164"/>
      <c r="CX38" s="164"/>
      <c r="CY38" s="164"/>
      <c r="CZ38" s="164"/>
      <c r="DA38" s="164"/>
      <c r="DB38" s="164"/>
      <c r="DC38" s="33">
        <f t="shared" si="7"/>
        <v>0</v>
      </c>
    </row>
    <row r="39" spans="1:107" s="20" customFormat="1" ht="15" customHeight="1" thickBot="1">
      <c r="A39" s="4" t="s">
        <v>111</v>
      </c>
      <c r="B39" s="21"/>
      <c r="C39" s="56" t="s">
        <v>112</v>
      </c>
      <c r="D39" s="23" t="s">
        <v>113</v>
      </c>
      <c r="E39" s="59"/>
      <c r="F39" s="24"/>
      <c r="G39" s="24"/>
      <c r="H39" s="24"/>
      <c r="I39" s="25">
        <f aca="true" t="shared" si="57" ref="I39:P39">SUM(I40:I41)</f>
        <v>0</v>
      </c>
      <c r="J39" s="25">
        <f t="shared" si="57"/>
        <v>0</v>
      </c>
      <c r="K39" s="25">
        <f t="shared" si="57"/>
        <v>0</v>
      </c>
      <c r="L39" s="25">
        <f t="shared" si="57"/>
        <v>23100</v>
      </c>
      <c r="M39" s="25">
        <f t="shared" si="57"/>
        <v>0</v>
      </c>
      <c r="N39" s="25">
        <f t="shared" si="57"/>
        <v>0</v>
      </c>
      <c r="O39" s="25">
        <f t="shared" si="57"/>
        <v>0</v>
      </c>
      <c r="P39" s="25">
        <f t="shared" si="57"/>
        <v>0</v>
      </c>
      <c r="Q39" s="4" t="s">
        <v>551</v>
      </c>
      <c r="R39" s="21"/>
      <c r="S39" s="56" t="s">
        <v>112</v>
      </c>
      <c r="T39" s="23" t="s">
        <v>113</v>
      </c>
      <c r="U39" s="59"/>
      <c r="V39" s="24"/>
      <c r="W39" s="24"/>
      <c r="X39" s="162"/>
      <c r="Y39" s="163">
        <f aca="true" t="shared" si="58" ref="Y39:AE39">SUM(Y41)</f>
        <v>0</v>
      </c>
      <c r="Z39" s="163">
        <f t="shared" si="58"/>
        <v>0</v>
      </c>
      <c r="AA39" s="163">
        <f t="shared" si="58"/>
        <v>0</v>
      </c>
      <c r="AB39" s="163">
        <f t="shared" si="58"/>
        <v>0</v>
      </c>
      <c r="AC39" s="163">
        <f t="shared" si="58"/>
        <v>0</v>
      </c>
      <c r="AD39" s="163">
        <f t="shared" si="58"/>
        <v>0</v>
      </c>
      <c r="AE39" s="163">
        <f t="shared" si="58"/>
        <v>0</v>
      </c>
      <c r="AF39" s="4" t="s">
        <v>552</v>
      </c>
      <c r="AG39" s="21"/>
      <c r="AH39" s="56" t="s">
        <v>112</v>
      </c>
      <c r="AI39" s="23" t="s">
        <v>113</v>
      </c>
      <c r="AJ39" s="59"/>
      <c r="AK39" s="24"/>
      <c r="AL39" s="24"/>
      <c r="AM39" s="162"/>
      <c r="AN39" s="163">
        <f aca="true" t="shared" si="59" ref="AN39:AS39">SUM(AN41)</f>
        <v>0</v>
      </c>
      <c r="AO39" s="163">
        <f t="shared" si="59"/>
        <v>0</v>
      </c>
      <c r="AP39" s="163">
        <f t="shared" si="59"/>
        <v>0</v>
      </c>
      <c r="AQ39" s="163">
        <f t="shared" si="59"/>
        <v>0</v>
      </c>
      <c r="AR39" s="163">
        <f t="shared" si="59"/>
        <v>0</v>
      </c>
      <c r="AS39" s="163">
        <f t="shared" si="59"/>
        <v>4724</v>
      </c>
      <c r="AT39" s="163">
        <f>SUM(AT40:AT41)</f>
        <v>3638</v>
      </c>
      <c r="AU39" s="4" t="s">
        <v>553</v>
      </c>
      <c r="AV39" s="21"/>
      <c r="AW39" s="56" t="s">
        <v>112</v>
      </c>
      <c r="AX39" s="23" t="s">
        <v>113</v>
      </c>
      <c r="AY39" s="59"/>
      <c r="AZ39" s="24"/>
      <c r="BA39" s="24"/>
      <c r="BB39" s="162"/>
      <c r="BC39" s="163">
        <f aca="true" t="shared" si="60" ref="BC39:BI39">SUM(BC41)</f>
        <v>0</v>
      </c>
      <c r="BD39" s="163">
        <f t="shared" si="60"/>
        <v>0</v>
      </c>
      <c r="BE39" s="163">
        <f t="shared" si="60"/>
        <v>3937</v>
      </c>
      <c r="BF39" s="163">
        <f t="shared" si="60"/>
        <v>0</v>
      </c>
      <c r="BG39" s="163">
        <f t="shared" si="60"/>
        <v>0</v>
      </c>
      <c r="BH39" s="163">
        <f t="shared" si="60"/>
        <v>0</v>
      </c>
      <c r="BI39" s="163">
        <f t="shared" si="60"/>
        <v>0</v>
      </c>
      <c r="BJ39" s="4" t="s">
        <v>554</v>
      </c>
      <c r="BK39" s="21"/>
      <c r="BL39" s="56" t="s">
        <v>112</v>
      </c>
      <c r="BM39" s="23" t="s">
        <v>113</v>
      </c>
      <c r="BN39" s="59"/>
      <c r="BO39" s="24"/>
      <c r="BP39" s="24"/>
      <c r="BQ39" s="162"/>
      <c r="BR39" s="163">
        <f aca="true" t="shared" si="61" ref="BR39:BX39">SUM(BR41)</f>
        <v>0</v>
      </c>
      <c r="BS39" s="163">
        <f t="shared" si="61"/>
        <v>0</v>
      </c>
      <c r="BT39" s="163">
        <f t="shared" si="61"/>
        <v>0</v>
      </c>
      <c r="BU39" s="163">
        <f t="shared" si="61"/>
        <v>0</v>
      </c>
      <c r="BV39" s="163">
        <f t="shared" si="61"/>
        <v>0</v>
      </c>
      <c r="BW39" s="163">
        <f t="shared" si="61"/>
        <v>0</v>
      </c>
      <c r="BX39" s="163">
        <f t="shared" si="61"/>
        <v>0</v>
      </c>
      <c r="BY39" s="4" t="s">
        <v>555</v>
      </c>
      <c r="BZ39" s="21"/>
      <c r="CA39" s="56" t="s">
        <v>112</v>
      </c>
      <c r="CB39" s="23" t="s">
        <v>113</v>
      </c>
      <c r="CC39" s="59"/>
      <c r="CD39" s="24"/>
      <c r="CE39" s="24"/>
      <c r="CF39" s="162"/>
      <c r="CG39" s="163">
        <f aca="true" t="shared" si="62" ref="CG39:CM39">SUM(CG41)</f>
        <v>0</v>
      </c>
      <c r="CH39" s="163">
        <f t="shared" si="62"/>
        <v>0</v>
      </c>
      <c r="CI39" s="163">
        <f t="shared" si="62"/>
        <v>0</v>
      </c>
      <c r="CJ39" s="163">
        <f t="shared" si="62"/>
        <v>0</v>
      </c>
      <c r="CK39" s="163">
        <f t="shared" si="62"/>
        <v>0</v>
      </c>
      <c r="CL39" s="163">
        <f t="shared" si="62"/>
        <v>0</v>
      </c>
      <c r="CM39" s="163">
        <f t="shared" si="62"/>
        <v>0</v>
      </c>
      <c r="CN39" s="4" t="s">
        <v>556</v>
      </c>
      <c r="CO39" s="21"/>
      <c r="CP39" s="56" t="s">
        <v>112</v>
      </c>
      <c r="CQ39" s="23" t="s">
        <v>113</v>
      </c>
      <c r="CR39" s="59"/>
      <c r="CS39" s="24"/>
      <c r="CT39" s="24"/>
      <c r="CU39" s="162"/>
      <c r="CV39" s="163">
        <f aca="true" t="shared" si="63" ref="CV39:DB39">SUM(CV41)</f>
        <v>0</v>
      </c>
      <c r="CW39" s="163">
        <f t="shared" si="63"/>
        <v>0</v>
      </c>
      <c r="CX39" s="163">
        <f t="shared" si="63"/>
        <v>0</v>
      </c>
      <c r="CY39" s="163">
        <f t="shared" si="63"/>
        <v>0</v>
      </c>
      <c r="CZ39" s="163">
        <f t="shared" si="63"/>
        <v>0</v>
      </c>
      <c r="DA39" s="163">
        <f t="shared" si="63"/>
        <v>0</v>
      </c>
      <c r="DB39" s="163">
        <f t="shared" si="63"/>
        <v>0</v>
      </c>
      <c r="DC39" s="26">
        <f t="shared" si="7"/>
        <v>35399</v>
      </c>
    </row>
    <row r="40" spans="1:107" s="34" customFormat="1" ht="15" customHeight="1" thickBot="1">
      <c r="A40" s="4" t="s">
        <v>114</v>
      </c>
      <c r="B40" s="27"/>
      <c r="C40" s="29"/>
      <c r="D40" s="29" t="s">
        <v>115</v>
      </c>
      <c r="E40" s="38" t="s">
        <v>116</v>
      </c>
      <c r="F40" s="39"/>
      <c r="G40" s="39"/>
      <c r="H40" s="38"/>
      <c r="I40" s="32"/>
      <c r="J40" s="32"/>
      <c r="K40" s="32"/>
      <c r="L40" s="32">
        <v>23100</v>
      </c>
      <c r="M40" s="32"/>
      <c r="N40" s="32"/>
      <c r="O40" s="32"/>
      <c r="P40" s="32"/>
      <c r="Q40" s="4" t="s">
        <v>557</v>
      </c>
      <c r="R40" s="27"/>
      <c r="S40" s="29"/>
      <c r="T40" s="29" t="s">
        <v>115</v>
      </c>
      <c r="U40" s="38" t="s">
        <v>116</v>
      </c>
      <c r="V40" s="39"/>
      <c r="W40" s="39"/>
      <c r="X40" s="166"/>
      <c r="Y40" s="164"/>
      <c r="Z40" s="164"/>
      <c r="AA40" s="164"/>
      <c r="AB40" s="164"/>
      <c r="AC40" s="164"/>
      <c r="AD40" s="164"/>
      <c r="AE40" s="164"/>
      <c r="AF40" s="4" t="s">
        <v>558</v>
      </c>
      <c r="AG40" s="27"/>
      <c r="AH40" s="29"/>
      <c r="AI40" s="29" t="s">
        <v>115</v>
      </c>
      <c r="AJ40" s="38" t="s">
        <v>116</v>
      </c>
      <c r="AK40" s="39"/>
      <c r="AL40" s="39"/>
      <c r="AM40" s="166"/>
      <c r="AN40" s="164"/>
      <c r="AO40" s="164"/>
      <c r="AP40" s="164"/>
      <c r="AQ40" s="164"/>
      <c r="AR40" s="164"/>
      <c r="AS40" s="164"/>
      <c r="AT40" s="164">
        <v>3638</v>
      </c>
      <c r="AU40" s="4" t="s">
        <v>559</v>
      </c>
      <c r="AV40" s="27"/>
      <c r="AW40" s="29"/>
      <c r="AX40" s="29" t="s">
        <v>115</v>
      </c>
      <c r="AY40" s="38" t="s">
        <v>116</v>
      </c>
      <c r="AZ40" s="39"/>
      <c r="BA40" s="39"/>
      <c r="BB40" s="166"/>
      <c r="BC40" s="164"/>
      <c r="BD40" s="164"/>
      <c r="BE40" s="164"/>
      <c r="BF40" s="164"/>
      <c r="BG40" s="164"/>
      <c r="BH40" s="164"/>
      <c r="BI40" s="164"/>
      <c r="BJ40" s="4" t="s">
        <v>560</v>
      </c>
      <c r="BK40" s="27"/>
      <c r="BL40" s="29"/>
      <c r="BM40" s="29" t="s">
        <v>115</v>
      </c>
      <c r="BN40" s="38" t="s">
        <v>116</v>
      </c>
      <c r="BO40" s="39"/>
      <c r="BP40" s="39"/>
      <c r="BQ40" s="166"/>
      <c r="BR40" s="164"/>
      <c r="BS40" s="164"/>
      <c r="BT40" s="164"/>
      <c r="BU40" s="164"/>
      <c r="BV40" s="164"/>
      <c r="BW40" s="164"/>
      <c r="BX40" s="164"/>
      <c r="BY40" s="4" t="s">
        <v>561</v>
      </c>
      <c r="BZ40" s="27"/>
      <c r="CA40" s="29"/>
      <c r="CB40" s="29" t="s">
        <v>115</v>
      </c>
      <c r="CC40" s="38" t="s">
        <v>116</v>
      </c>
      <c r="CD40" s="39"/>
      <c r="CE40" s="39"/>
      <c r="CF40" s="166"/>
      <c r="CG40" s="164"/>
      <c r="CH40" s="164"/>
      <c r="CI40" s="164"/>
      <c r="CJ40" s="164"/>
      <c r="CK40" s="164"/>
      <c r="CL40" s="164"/>
      <c r="CM40" s="164"/>
      <c r="CN40" s="4" t="s">
        <v>562</v>
      </c>
      <c r="CO40" s="27"/>
      <c r="CP40" s="29"/>
      <c r="CQ40" s="29" t="s">
        <v>115</v>
      </c>
      <c r="CR40" s="38" t="s">
        <v>116</v>
      </c>
      <c r="CS40" s="39"/>
      <c r="CT40" s="39"/>
      <c r="CU40" s="166"/>
      <c r="CV40" s="164"/>
      <c r="CW40" s="164"/>
      <c r="CX40" s="164"/>
      <c r="CY40" s="164"/>
      <c r="CZ40" s="164"/>
      <c r="DA40" s="164"/>
      <c r="DB40" s="164"/>
      <c r="DC40" s="61">
        <f t="shared" si="7"/>
        <v>26738</v>
      </c>
    </row>
    <row r="41" spans="1:107" s="34" customFormat="1" ht="15" customHeight="1" thickBot="1">
      <c r="A41" s="4" t="s">
        <v>117</v>
      </c>
      <c r="B41" s="27"/>
      <c r="C41" s="28"/>
      <c r="D41" s="29" t="s">
        <v>118</v>
      </c>
      <c r="E41" s="50" t="s">
        <v>119</v>
      </c>
      <c r="F41" s="50"/>
      <c r="G41" s="50"/>
      <c r="H41" s="50"/>
      <c r="I41" s="60"/>
      <c r="J41" s="60"/>
      <c r="K41" s="60"/>
      <c r="L41" s="60"/>
      <c r="M41" s="60"/>
      <c r="N41" s="60"/>
      <c r="O41" s="60"/>
      <c r="P41" s="60"/>
      <c r="Q41" s="4" t="s">
        <v>563</v>
      </c>
      <c r="R41" s="27"/>
      <c r="S41" s="28"/>
      <c r="T41" s="29" t="s">
        <v>118</v>
      </c>
      <c r="U41" s="50" t="s">
        <v>119</v>
      </c>
      <c r="V41" s="50"/>
      <c r="W41" s="50"/>
      <c r="X41" s="170"/>
      <c r="Y41" s="173"/>
      <c r="Z41" s="173"/>
      <c r="AA41" s="173"/>
      <c r="AB41" s="173"/>
      <c r="AC41" s="173"/>
      <c r="AD41" s="173"/>
      <c r="AE41" s="173"/>
      <c r="AF41" s="4" t="s">
        <v>564</v>
      </c>
      <c r="AG41" s="27"/>
      <c r="AH41" s="28"/>
      <c r="AI41" s="29" t="s">
        <v>118</v>
      </c>
      <c r="AJ41" s="50" t="s">
        <v>119</v>
      </c>
      <c r="AK41" s="50"/>
      <c r="AL41" s="50"/>
      <c r="AM41" s="170"/>
      <c r="AN41" s="173"/>
      <c r="AO41" s="173"/>
      <c r="AP41" s="173"/>
      <c r="AQ41" s="173"/>
      <c r="AR41" s="173"/>
      <c r="AS41" s="173">
        <v>4724</v>
      </c>
      <c r="AT41" s="173"/>
      <c r="AU41" s="4" t="s">
        <v>565</v>
      </c>
      <c r="AV41" s="27"/>
      <c r="AW41" s="28"/>
      <c r="AX41" s="29" t="s">
        <v>118</v>
      </c>
      <c r="AY41" s="50" t="s">
        <v>119</v>
      </c>
      <c r="AZ41" s="50"/>
      <c r="BA41" s="50"/>
      <c r="BB41" s="170"/>
      <c r="BC41" s="173"/>
      <c r="BD41" s="173"/>
      <c r="BE41" s="173">
        <v>3937</v>
      </c>
      <c r="BF41" s="173"/>
      <c r="BG41" s="173"/>
      <c r="BH41" s="173"/>
      <c r="BI41" s="173"/>
      <c r="BJ41" s="4" t="s">
        <v>566</v>
      </c>
      <c r="BK41" s="27"/>
      <c r="BL41" s="28"/>
      <c r="BM41" s="29" t="s">
        <v>118</v>
      </c>
      <c r="BN41" s="50" t="s">
        <v>119</v>
      </c>
      <c r="BO41" s="50"/>
      <c r="BP41" s="50"/>
      <c r="BQ41" s="170"/>
      <c r="BR41" s="173"/>
      <c r="BS41" s="173"/>
      <c r="BT41" s="173"/>
      <c r="BU41" s="173"/>
      <c r="BV41" s="173"/>
      <c r="BW41" s="173"/>
      <c r="BX41" s="173"/>
      <c r="BY41" s="4" t="s">
        <v>567</v>
      </c>
      <c r="BZ41" s="27"/>
      <c r="CA41" s="28"/>
      <c r="CB41" s="29" t="s">
        <v>118</v>
      </c>
      <c r="CC41" s="50" t="s">
        <v>119</v>
      </c>
      <c r="CD41" s="50"/>
      <c r="CE41" s="50"/>
      <c r="CF41" s="170"/>
      <c r="CG41" s="173"/>
      <c r="CH41" s="173"/>
      <c r="CI41" s="173"/>
      <c r="CJ41" s="173"/>
      <c r="CK41" s="173"/>
      <c r="CL41" s="173"/>
      <c r="CM41" s="173"/>
      <c r="CN41" s="4" t="s">
        <v>568</v>
      </c>
      <c r="CO41" s="27"/>
      <c r="CP41" s="28"/>
      <c r="CQ41" s="29" t="s">
        <v>118</v>
      </c>
      <c r="CR41" s="50" t="s">
        <v>119</v>
      </c>
      <c r="CS41" s="50"/>
      <c r="CT41" s="50"/>
      <c r="CU41" s="170"/>
      <c r="CV41" s="173"/>
      <c r="CW41" s="173"/>
      <c r="CX41" s="173"/>
      <c r="CY41" s="173"/>
      <c r="CZ41" s="173"/>
      <c r="DA41" s="173"/>
      <c r="DB41" s="173"/>
      <c r="DC41" s="61">
        <f t="shared" si="7"/>
        <v>8661</v>
      </c>
    </row>
    <row r="42" spans="1:107" s="20" customFormat="1" ht="30" customHeight="1" thickBot="1">
      <c r="A42" s="4" t="s">
        <v>120</v>
      </c>
      <c r="B42" s="62" t="s">
        <v>121</v>
      </c>
      <c r="C42" s="63"/>
      <c r="D42" s="63"/>
      <c r="E42" s="63"/>
      <c r="F42" s="63"/>
      <c r="G42" s="63"/>
      <c r="H42" s="63"/>
      <c r="I42" s="64">
        <f aca="true" t="shared" si="64" ref="I42:P42">SUM(I7,I32)</f>
        <v>23002</v>
      </c>
      <c r="J42" s="64">
        <f t="shared" si="64"/>
        <v>2277970</v>
      </c>
      <c r="K42" s="64">
        <f t="shared" si="64"/>
        <v>0</v>
      </c>
      <c r="L42" s="64">
        <f t="shared" si="64"/>
        <v>143638</v>
      </c>
      <c r="M42" s="64">
        <f t="shared" si="64"/>
        <v>31909</v>
      </c>
      <c r="N42" s="64">
        <f t="shared" si="64"/>
        <v>0</v>
      </c>
      <c r="O42" s="64">
        <f t="shared" si="64"/>
        <v>19650</v>
      </c>
      <c r="P42" s="64">
        <f t="shared" si="64"/>
        <v>737810</v>
      </c>
      <c r="Q42" s="4" t="s">
        <v>569</v>
      </c>
      <c r="R42" s="62" t="s">
        <v>121</v>
      </c>
      <c r="S42" s="63"/>
      <c r="T42" s="63"/>
      <c r="U42" s="63"/>
      <c r="V42" s="63"/>
      <c r="W42" s="63"/>
      <c r="X42" s="174"/>
      <c r="Y42" s="175">
        <f aca="true" t="shared" si="65" ref="Y42:AE42">SUM(Y7,Y32)</f>
        <v>0</v>
      </c>
      <c r="Z42" s="175">
        <f t="shared" si="65"/>
        <v>83859</v>
      </c>
      <c r="AA42" s="175">
        <f t="shared" si="65"/>
        <v>0</v>
      </c>
      <c r="AB42" s="175">
        <f t="shared" si="65"/>
        <v>0</v>
      </c>
      <c r="AC42" s="175">
        <f t="shared" si="65"/>
        <v>28318</v>
      </c>
      <c r="AD42" s="175">
        <f t="shared" si="65"/>
        <v>30</v>
      </c>
      <c r="AE42" s="175">
        <f t="shared" si="65"/>
        <v>0</v>
      </c>
      <c r="AF42" s="4" t="s">
        <v>570</v>
      </c>
      <c r="AG42" s="62" t="s">
        <v>121</v>
      </c>
      <c r="AH42" s="63"/>
      <c r="AI42" s="63"/>
      <c r="AJ42" s="63"/>
      <c r="AK42" s="63"/>
      <c r="AL42" s="63"/>
      <c r="AM42" s="174"/>
      <c r="AN42" s="175">
        <f aca="true" t="shared" si="66" ref="AN42:AT42">SUM(AN7,AN32)</f>
        <v>6825</v>
      </c>
      <c r="AO42" s="175">
        <f t="shared" si="66"/>
        <v>0</v>
      </c>
      <c r="AP42" s="175">
        <f t="shared" si="66"/>
        <v>10441</v>
      </c>
      <c r="AQ42" s="175">
        <f t="shared" si="66"/>
        <v>5100</v>
      </c>
      <c r="AR42" s="175">
        <f t="shared" si="66"/>
        <v>0</v>
      </c>
      <c r="AS42" s="175">
        <f t="shared" si="66"/>
        <v>12000</v>
      </c>
      <c r="AT42" s="175">
        <f t="shared" si="66"/>
        <v>3638</v>
      </c>
      <c r="AU42" s="4" t="s">
        <v>571</v>
      </c>
      <c r="AV42" s="62" t="s">
        <v>121</v>
      </c>
      <c r="AW42" s="63"/>
      <c r="AX42" s="63"/>
      <c r="AY42" s="63"/>
      <c r="AZ42" s="63"/>
      <c r="BA42" s="63"/>
      <c r="BB42" s="174"/>
      <c r="BC42" s="175">
        <f aca="true" t="shared" si="67" ref="BC42:BI42">SUM(BC7,BC32)</f>
        <v>0</v>
      </c>
      <c r="BD42" s="175">
        <f t="shared" si="67"/>
        <v>0</v>
      </c>
      <c r="BE42" s="175">
        <f t="shared" si="67"/>
        <v>6000</v>
      </c>
      <c r="BF42" s="175">
        <f t="shared" si="67"/>
        <v>0</v>
      </c>
      <c r="BG42" s="175">
        <f t="shared" si="67"/>
        <v>0</v>
      </c>
      <c r="BH42" s="175">
        <f t="shared" si="67"/>
        <v>0</v>
      </c>
      <c r="BI42" s="175">
        <f t="shared" si="67"/>
        <v>0</v>
      </c>
      <c r="BJ42" s="4" t="s">
        <v>572</v>
      </c>
      <c r="BK42" s="62" t="s">
        <v>121</v>
      </c>
      <c r="BL42" s="63"/>
      <c r="BM42" s="63"/>
      <c r="BN42" s="63"/>
      <c r="BO42" s="63"/>
      <c r="BP42" s="63"/>
      <c r="BQ42" s="174"/>
      <c r="BR42" s="175">
        <f aca="true" t="shared" si="68" ref="BR42:BX42">SUM(BR7,BR32)</f>
        <v>0</v>
      </c>
      <c r="BS42" s="175">
        <f t="shared" si="68"/>
        <v>29172</v>
      </c>
      <c r="BT42" s="175">
        <f t="shared" si="68"/>
        <v>12026</v>
      </c>
      <c r="BU42" s="175">
        <f t="shared" si="68"/>
        <v>240</v>
      </c>
      <c r="BV42" s="175">
        <f t="shared" si="68"/>
        <v>0</v>
      </c>
      <c r="BW42" s="175">
        <f t="shared" si="68"/>
        <v>0</v>
      </c>
      <c r="BX42" s="175">
        <f t="shared" si="68"/>
        <v>396</v>
      </c>
      <c r="BY42" s="4" t="s">
        <v>573</v>
      </c>
      <c r="BZ42" s="62" t="s">
        <v>121</v>
      </c>
      <c r="CA42" s="63"/>
      <c r="CB42" s="63"/>
      <c r="CC42" s="63"/>
      <c r="CD42" s="63"/>
      <c r="CE42" s="63"/>
      <c r="CF42" s="174"/>
      <c r="CG42" s="175">
        <f aca="true" t="shared" si="69" ref="CG42:CM42">SUM(CG7,CG32)</f>
        <v>0</v>
      </c>
      <c r="CH42" s="175">
        <f t="shared" si="69"/>
        <v>0</v>
      </c>
      <c r="CI42" s="175">
        <f t="shared" si="69"/>
        <v>0</v>
      </c>
      <c r="CJ42" s="175">
        <f t="shared" si="69"/>
        <v>0</v>
      </c>
      <c r="CK42" s="175">
        <f t="shared" si="69"/>
        <v>0</v>
      </c>
      <c r="CL42" s="175">
        <f t="shared" si="69"/>
        <v>0</v>
      </c>
      <c r="CM42" s="175">
        <f t="shared" si="69"/>
        <v>0</v>
      </c>
      <c r="CN42" s="4" t="s">
        <v>574</v>
      </c>
      <c r="CO42" s="62" t="s">
        <v>575</v>
      </c>
      <c r="CP42" s="63"/>
      <c r="CQ42" s="63"/>
      <c r="CR42" s="63"/>
      <c r="CS42" s="63"/>
      <c r="CT42" s="63"/>
      <c r="CU42" s="174"/>
      <c r="CV42" s="175">
        <f aca="true" t="shared" si="70" ref="CV42:DB42">SUM(CV7,CV32)</f>
        <v>0</v>
      </c>
      <c r="CW42" s="175">
        <f t="shared" si="70"/>
        <v>0</v>
      </c>
      <c r="CX42" s="175">
        <f t="shared" si="70"/>
        <v>0</v>
      </c>
      <c r="CY42" s="175">
        <f t="shared" si="70"/>
        <v>402</v>
      </c>
      <c r="CZ42" s="175">
        <f t="shared" si="70"/>
        <v>0</v>
      </c>
      <c r="DA42" s="175">
        <f t="shared" si="70"/>
        <v>200</v>
      </c>
      <c r="DB42" s="175">
        <f t="shared" si="70"/>
        <v>0</v>
      </c>
      <c r="DC42" s="65">
        <f t="shared" si="7"/>
        <v>3432626</v>
      </c>
    </row>
    <row r="43" spans="1:107" s="67" customFormat="1" ht="15" customHeight="1" thickBot="1">
      <c r="A43" s="4" t="s">
        <v>122</v>
      </c>
      <c r="B43" s="15" t="s">
        <v>123</v>
      </c>
      <c r="C43" s="66" t="s">
        <v>124</v>
      </c>
      <c r="D43" s="66"/>
      <c r="E43" s="66"/>
      <c r="F43" s="66"/>
      <c r="G43" s="66"/>
      <c r="H43" s="66"/>
      <c r="I43" s="18">
        <f>SUM(I44,I46,I49)</f>
        <v>0</v>
      </c>
      <c r="J43" s="18"/>
      <c r="K43" s="18">
        <f aca="true" t="shared" si="71" ref="K43:P43">SUM(K44,K46,K49)</f>
        <v>0</v>
      </c>
      <c r="L43" s="18">
        <f t="shared" si="71"/>
        <v>0</v>
      </c>
      <c r="M43" s="18">
        <f t="shared" si="71"/>
        <v>0</v>
      </c>
      <c r="N43" s="18">
        <f t="shared" si="71"/>
        <v>0</v>
      </c>
      <c r="O43" s="18">
        <f t="shared" si="71"/>
        <v>0</v>
      </c>
      <c r="P43" s="18">
        <f t="shared" si="71"/>
        <v>0</v>
      </c>
      <c r="Q43" s="4" t="s">
        <v>576</v>
      </c>
      <c r="R43" s="15" t="s">
        <v>123</v>
      </c>
      <c r="S43" s="66" t="s">
        <v>124</v>
      </c>
      <c r="T43" s="66"/>
      <c r="U43" s="66"/>
      <c r="V43" s="66"/>
      <c r="W43" s="66"/>
      <c r="X43" s="176"/>
      <c r="Y43" s="161">
        <f aca="true" t="shared" si="72" ref="Y43:AE43">SUM(Y44,Y46,Y49)</f>
        <v>0</v>
      </c>
      <c r="Z43" s="161">
        <f t="shared" si="72"/>
        <v>1358573</v>
      </c>
      <c r="AA43" s="161">
        <f t="shared" si="72"/>
        <v>0</v>
      </c>
      <c r="AB43" s="161">
        <f t="shared" si="72"/>
        <v>0</v>
      </c>
      <c r="AC43" s="161">
        <f t="shared" si="72"/>
        <v>0</v>
      </c>
      <c r="AD43" s="161">
        <f t="shared" si="72"/>
        <v>0</v>
      </c>
      <c r="AE43" s="161">
        <f t="shared" si="72"/>
        <v>0</v>
      </c>
      <c r="AF43" s="4" t="s">
        <v>577</v>
      </c>
      <c r="AG43" s="15" t="s">
        <v>123</v>
      </c>
      <c r="AH43" s="66" t="s">
        <v>124</v>
      </c>
      <c r="AI43" s="66"/>
      <c r="AJ43" s="66"/>
      <c r="AK43" s="66"/>
      <c r="AL43" s="66"/>
      <c r="AM43" s="176"/>
      <c r="AN43" s="161">
        <f aca="true" t="shared" si="73" ref="AN43:AT43">SUM(AN44,AN46,AN49)</f>
        <v>0</v>
      </c>
      <c r="AO43" s="161">
        <f t="shared" si="73"/>
        <v>0</v>
      </c>
      <c r="AP43" s="161">
        <f t="shared" si="73"/>
        <v>0</v>
      </c>
      <c r="AQ43" s="161">
        <f t="shared" si="73"/>
        <v>0</v>
      </c>
      <c r="AR43" s="161">
        <f t="shared" si="73"/>
        <v>0</v>
      </c>
      <c r="AS43" s="161">
        <f t="shared" si="73"/>
        <v>0</v>
      </c>
      <c r="AT43" s="161">
        <f t="shared" si="73"/>
        <v>0</v>
      </c>
      <c r="AU43" s="4" t="s">
        <v>578</v>
      </c>
      <c r="AV43" s="15" t="s">
        <v>123</v>
      </c>
      <c r="AW43" s="66" t="s">
        <v>124</v>
      </c>
      <c r="AX43" s="66"/>
      <c r="AY43" s="66"/>
      <c r="AZ43" s="66"/>
      <c r="BA43" s="66"/>
      <c r="BB43" s="176"/>
      <c r="BC43" s="161">
        <f aca="true" t="shared" si="74" ref="BC43:BI43">SUM(BC44,BC46,BC49)</f>
        <v>0</v>
      </c>
      <c r="BD43" s="161">
        <f t="shared" si="74"/>
        <v>0</v>
      </c>
      <c r="BE43" s="161">
        <f t="shared" si="74"/>
        <v>0</v>
      </c>
      <c r="BF43" s="161">
        <f t="shared" si="74"/>
        <v>0</v>
      </c>
      <c r="BG43" s="161">
        <f t="shared" si="74"/>
        <v>0</v>
      </c>
      <c r="BH43" s="161">
        <f t="shared" si="74"/>
        <v>0</v>
      </c>
      <c r="BI43" s="161">
        <f t="shared" si="74"/>
        <v>0</v>
      </c>
      <c r="BJ43" s="4" t="s">
        <v>579</v>
      </c>
      <c r="BK43" s="15" t="s">
        <v>123</v>
      </c>
      <c r="BL43" s="66" t="s">
        <v>124</v>
      </c>
      <c r="BM43" s="66"/>
      <c r="BN43" s="66"/>
      <c r="BO43" s="66"/>
      <c r="BP43" s="66"/>
      <c r="BQ43" s="176"/>
      <c r="BR43" s="161">
        <f aca="true" t="shared" si="75" ref="BR43:BX43">SUM(BR44,BR46,BR49)</f>
        <v>0</v>
      </c>
      <c r="BS43" s="161">
        <f t="shared" si="75"/>
        <v>0</v>
      </c>
      <c r="BT43" s="161">
        <f t="shared" si="75"/>
        <v>0</v>
      </c>
      <c r="BU43" s="161">
        <f t="shared" si="75"/>
        <v>0</v>
      </c>
      <c r="BV43" s="161">
        <f t="shared" si="75"/>
        <v>0</v>
      </c>
      <c r="BW43" s="161">
        <f t="shared" si="75"/>
        <v>0</v>
      </c>
      <c r="BX43" s="161">
        <f t="shared" si="75"/>
        <v>0</v>
      </c>
      <c r="BY43" s="4" t="s">
        <v>580</v>
      </c>
      <c r="BZ43" s="15" t="s">
        <v>123</v>
      </c>
      <c r="CA43" s="66" t="s">
        <v>124</v>
      </c>
      <c r="CB43" s="66"/>
      <c r="CC43" s="66"/>
      <c r="CD43" s="66"/>
      <c r="CE43" s="66"/>
      <c r="CF43" s="176"/>
      <c r="CG43" s="161">
        <f aca="true" t="shared" si="76" ref="CG43:CM43">SUM(CG44,CG46,CG49)</f>
        <v>0</v>
      </c>
      <c r="CH43" s="161">
        <f t="shared" si="76"/>
        <v>0</v>
      </c>
      <c r="CI43" s="161">
        <f t="shared" si="76"/>
        <v>0</v>
      </c>
      <c r="CJ43" s="161">
        <f t="shared" si="76"/>
        <v>0</v>
      </c>
      <c r="CK43" s="161">
        <f t="shared" si="76"/>
        <v>0</v>
      </c>
      <c r="CL43" s="161">
        <f t="shared" si="76"/>
        <v>0</v>
      </c>
      <c r="CM43" s="161">
        <f t="shared" si="76"/>
        <v>0</v>
      </c>
      <c r="CN43" s="4" t="s">
        <v>581</v>
      </c>
      <c r="CO43" s="15" t="s">
        <v>123</v>
      </c>
      <c r="CP43" s="66" t="s">
        <v>124</v>
      </c>
      <c r="CQ43" s="66"/>
      <c r="CR43" s="66"/>
      <c r="CS43" s="66"/>
      <c r="CT43" s="66"/>
      <c r="CU43" s="176"/>
      <c r="CV43" s="161">
        <f aca="true" t="shared" si="77" ref="CV43:DA43">SUM(CV44,CV46,CV49)</f>
        <v>0</v>
      </c>
      <c r="CW43" s="161">
        <f t="shared" si="77"/>
        <v>0</v>
      </c>
      <c r="CX43" s="161">
        <f t="shared" si="77"/>
        <v>0</v>
      </c>
      <c r="CY43" s="161">
        <f t="shared" si="77"/>
        <v>0</v>
      </c>
      <c r="CZ43" s="161">
        <f t="shared" si="77"/>
        <v>0</v>
      </c>
      <c r="DA43" s="161">
        <f t="shared" si="77"/>
        <v>0</v>
      </c>
      <c r="DB43" s="161">
        <f>SUM(DB44,DB46,DB49)</f>
        <v>0</v>
      </c>
      <c r="DC43" s="19">
        <f t="shared" si="7"/>
        <v>1358573</v>
      </c>
    </row>
    <row r="44" spans="1:107" s="67" customFormat="1" ht="15" customHeight="1" thickBot="1">
      <c r="A44" s="4" t="s">
        <v>125</v>
      </c>
      <c r="B44" s="68"/>
      <c r="C44" s="22" t="s">
        <v>126</v>
      </c>
      <c r="D44" s="40" t="s">
        <v>127</v>
      </c>
      <c r="E44" s="40"/>
      <c r="F44" s="40"/>
      <c r="G44" s="40"/>
      <c r="H44" s="40"/>
      <c r="I44" s="42">
        <f>SUM(I45)</f>
        <v>0</v>
      </c>
      <c r="J44" s="42"/>
      <c r="K44" s="42">
        <f aca="true" t="shared" si="78" ref="K44:P44">SUM(K45)</f>
        <v>0</v>
      </c>
      <c r="L44" s="42">
        <f t="shared" si="78"/>
        <v>0</v>
      </c>
      <c r="M44" s="42">
        <f t="shared" si="78"/>
        <v>0</v>
      </c>
      <c r="N44" s="42">
        <f t="shared" si="78"/>
        <v>0</v>
      </c>
      <c r="O44" s="42">
        <f t="shared" si="78"/>
        <v>0</v>
      </c>
      <c r="P44" s="42">
        <f t="shared" si="78"/>
        <v>0</v>
      </c>
      <c r="Q44" s="4" t="s">
        <v>582</v>
      </c>
      <c r="R44" s="68"/>
      <c r="S44" s="22" t="s">
        <v>126</v>
      </c>
      <c r="T44" s="40" t="s">
        <v>127</v>
      </c>
      <c r="U44" s="40"/>
      <c r="V44" s="40"/>
      <c r="W44" s="40"/>
      <c r="X44" s="177"/>
      <c r="Y44" s="168">
        <f aca="true" t="shared" si="79" ref="Y44:AE44">SUM(Y45)</f>
        <v>0</v>
      </c>
      <c r="Z44" s="168">
        <f t="shared" si="79"/>
        <v>0</v>
      </c>
      <c r="AA44" s="168">
        <f t="shared" si="79"/>
        <v>0</v>
      </c>
      <c r="AB44" s="168">
        <f t="shared" si="79"/>
        <v>0</v>
      </c>
      <c r="AC44" s="168">
        <f t="shared" si="79"/>
        <v>0</v>
      </c>
      <c r="AD44" s="168">
        <f t="shared" si="79"/>
        <v>0</v>
      </c>
      <c r="AE44" s="168">
        <f t="shared" si="79"/>
        <v>0</v>
      </c>
      <c r="AF44" s="4" t="s">
        <v>583</v>
      </c>
      <c r="AG44" s="68"/>
      <c r="AH44" s="22" t="s">
        <v>126</v>
      </c>
      <c r="AI44" s="40" t="s">
        <v>127</v>
      </c>
      <c r="AJ44" s="40"/>
      <c r="AK44" s="40"/>
      <c r="AL44" s="40"/>
      <c r="AM44" s="177"/>
      <c r="AN44" s="168">
        <f aca="true" t="shared" si="80" ref="AN44:AT44">SUM(AN45)</f>
        <v>0</v>
      </c>
      <c r="AO44" s="168">
        <f t="shared" si="80"/>
        <v>0</v>
      </c>
      <c r="AP44" s="168">
        <f t="shared" si="80"/>
        <v>0</v>
      </c>
      <c r="AQ44" s="168">
        <f t="shared" si="80"/>
        <v>0</v>
      </c>
      <c r="AR44" s="168">
        <f t="shared" si="80"/>
        <v>0</v>
      </c>
      <c r="AS44" s="168">
        <f t="shared" si="80"/>
        <v>0</v>
      </c>
      <c r="AT44" s="168">
        <f t="shared" si="80"/>
        <v>0</v>
      </c>
      <c r="AU44" s="4" t="s">
        <v>584</v>
      </c>
      <c r="AV44" s="68"/>
      <c r="AW44" s="22" t="s">
        <v>126</v>
      </c>
      <c r="AX44" s="40" t="s">
        <v>127</v>
      </c>
      <c r="AY44" s="40"/>
      <c r="AZ44" s="40"/>
      <c r="BA44" s="40"/>
      <c r="BB44" s="177"/>
      <c r="BC44" s="168">
        <f aca="true" t="shared" si="81" ref="BC44:BI44">SUM(BC45)</f>
        <v>0</v>
      </c>
      <c r="BD44" s="168">
        <f t="shared" si="81"/>
        <v>0</v>
      </c>
      <c r="BE44" s="168">
        <f t="shared" si="81"/>
        <v>0</v>
      </c>
      <c r="BF44" s="168">
        <f t="shared" si="81"/>
        <v>0</v>
      </c>
      <c r="BG44" s="168">
        <f t="shared" si="81"/>
        <v>0</v>
      </c>
      <c r="BH44" s="168">
        <f t="shared" si="81"/>
        <v>0</v>
      </c>
      <c r="BI44" s="168">
        <f t="shared" si="81"/>
        <v>0</v>
      </c>
      <c r="BJ44" s="4" t="s">
        <v>585</v>
      </c>
      <c r="BK44" s="68"/>
      <c r="BL44" s="22" t="s">
        <v>126</v>
      </c>
      <c r="BM44" s="40" t="s">
        <v>127</v>
      </c>
      <c r="BN44" s="40"/>
      <c r="BO44" s="40"/>
      <c r="BP44" s="40"/>
      <c r="BQ44" s="177"/>
      <c r="BR44" s="168">
        <f aca="true" t="shared" si="82" ref="BR44:BX44">SUM(BR45)</f>
        <v>0</v>
      </c>
      <c r="BS44" s="168">
        <f t="shared" si="82"/>
        <v>0</v>
      </c>
      <c r="BT44" s="168">
        <f t="shared" si="82"/>
        <v>0</v>
      </c>
      <c r="BU44" s="168">
        <f t="shared" si="82"/>
        <v>0</v>
      </c>
      <c r="BV44" s="168">
        <f t="shared" si="82"/>
        <v>0</v>
      </c>
      <c r="BW44" s="168">
        <f t="shared" si="82"/>
        <v>0</v>
      </c>
      <c r="BX44" s="168">
        <f t="shared" si="82"/>
        <v>0</v>
      </c>
      <c r="BY44" s="4" t="s">
        <v>586</v>
      </c>
      <c r="BZ44" s="68"/>
      <c r="CA44" s="22" t="s">
        <v>126</v>
      </c>
      <c r="CB44" s="40" t="s">
        <v>127</v>
      </c>
      <c r="CC44" s="40"/>
      <c r="CD44" s="40"/>
      <c r="CE44" s="40"/>
      <c r="CF44" s="177"/>
      <c r="CG44" s="168">
        <f aca="true" t="shared" si="83" ref="CG44:CM44">SUM(CG45)</f>
        <v>0</v>
      </c>
      <c r="CH44" s="168">
        <f t="shared" si="83"/>
        <v>0</v>
      </c>
      <c r="CI44" s="168">
        <f t="shared" si="83"/>
        <v>0</v>
      </c>
      <c r="CJ44" s="168">
        <f t="shared" si="83"/>
        <v>0</v>
      </c>
      <c r="CK44" s="168">
        <f t="shared" si="83"/>
        <v>0</v>
      </c>
      <c r="CL44" s="168">
        <f t="shared" si="83"/>
        <v>0</v>
      </c>
      <c r="CM44" s="168">
        <f t="shared" si="83"/>
        <v>0</v>
      </c>
      <c r="CN44" s="4" t="s">
        <v>587</v>
      </c>
      <c r="CO44" s="68"/>
      <c r="CP44" s="22" t="s">
        <v>126</v>
      </c>
      <c r="CQ44" s="40" t="s">
        <v>127</v>
      </c>
      <c r="CR44" s="40"/>
      <c r="CS44" s="40"/>
      <c r="CT44" s="40"/>
      <c r="CU44" s="177"/>
      <c r="CV44" s="168">
        <f aca="true" t="shared" si="84" ref="CV44:DB44">SUM(CV45)</f>
        <v>0</v>
      </c>
      <c r="CW44" s="168">
        <f t="shared" si="84"/>
        <v>0</v>
      </c>
      <c r="CX44" s="168">
        <f t="shared" si="84"/>
        <v>0</v>
      </c>
      <c r="CY44" s="168">
        <f t="shared" si="84"/>
        <v>0</v>
      </c>
      <c r="CZ44" s="168">
        <f t="shared" si="84"/>
        <v>0</v>
      </c>
      <c r="DA44" s="168">
        <f t="shared" si="84"/>
        <v>0</v>
      </c>
      <c r="DB44" s="168">
        <f t="shared" si="84"/>
        <v>0</v>
      </c>
      <c r="DC44" s="43">
        <f t="shared" si="7"/>
        <v>0</v>
      </c>
    </row>
    <row r="45" spans="1:107" s="34" customFormat="1" ht="15" customHeight="1" thickBot="1">
      <c r="A45" s="4" t="s">
        <v>128</v>
      </c>
      <c r="B45" s="27"/>
      <c r="C45" s="29"/>
      <c r="D45" s="35" t="s">
        <v>129</v>
      </c>
      <c r="E45" s="38" t="s">
        <v>130</v>
      </c>
      <c r="F45" s="38"/>
      <c r="G45" s="38"/>
      <c r="H45" s="38"/>
      <c r="I45" s="32"/>
      <c r="J45" s="32"/>
      <c r="K45" s="32"/>
      <c r="L45" s="32"/>
      <c r="M45" s="32"/>
      <c r="N45" s="32"/>
      <c r="O45" s="32"/>
      <c r="P45" s="32"/>
      <c r="Q45" s="4" t="s">
        <v>588</v>
      </c>
      <c r="R45" s="27"/>
      <c r="S45" s="29"/>
      <c r="T45" s="35" t="s">
        <v>129</v>
      </c>
      <c r="U45" s="38" t="s">
        <v>130</v>
      </c>
      <c r="V45" s="38"/>
      <c r="W45" s="38"/>
      <c r="X45" s="166"/>
      <c r="Y45" s="164"/>
      <c r="Z45" s="164"/>
      <c r="AA45" s="164"/>
      <c r="AB45" s="164"/>
      <c r="AC45" s="164"/>
      <c r="AD45" s="164"/>
      <c r="AE45" s="164"/>
      <c r="AF45" s="4" t="s">
        <v>589</v>
      </c>
      <c r="AG45" s="27"/>
      <c r="AH45" s="29"/>
      <c r="AI45" s="35" t="s">
        <v>129</v>
      </c>
      <c r="AJ45" s="38" t="s">
        <v>130</v>
      </c>
      <c r="AK45" s="38"/>
      <c r="AL45" s="38"/>
      <c r="AM45" s="166"/>
      <c r="AN45" s="164"/>
      <c r="AO45" s="164"/>
      <c r="AP45" s="164"/>
      <c r="AQ45" s="164"/>
      <c r="AR45" s="164"/>
      <c r="AS45" s="164"/>
      <c r="AT45" s="164"/>
      <c r="AU45" s="4" t="s">
        <v>590</v>
      </c>
      <c r="AV45" s="27"/>
      <c r="AW45" s="29"/>
      <c r="AX45" s="35" t="s">
        <v>129</v>
      </c>
      <c r="AY45" s="38" t="s">
        <v>130</v>
      </c>
      <c r="AZ45" s="38"/>
      <c r="BA45" s="38"/>
      <c r="BB45" s="166"/>
      <c r="BC45" s="164"/>
      <c r="BD45" s="164"/>
      <c r="BE45" s="164"/>
      <c r="BF45" s="164"/>
      <c r="BG45" s="164"/>
      <c r="BH45" s="164"/>
      <c r="BI45" s="164"/>
      <c r="BJ45" s="4" t="s">
        <v>591</v>
      </c>
      <c r="BK45" s="27"/>
      <c r="BL45" s="29"/>
      <c r="BM45" s="35" t="s">
        <v>129</v>
      </c>
      <c r="BN45" s="38" t="s">
        <v>130</v>
      </c>
      <c r="BO45" s="38"/>
      <c r="BP45" s="38"/>
      <c r="BQ45" s="166"/>
      <c r="BR45" s="164"/>
      <c r="BS45" s="164"/>
      <c r="BT45" s="164"/>
      <c r="BU45" s="164"/>
      <c r="BV45" s="164"/>
      <c r="BW45" s="164"/>
      <c r="BX45" s="164"/>
      <c r="BY45" s="4" t="s">
        <v>592</v>
      </c>
      <c r="BZ45" s="27"/>
      <c r="CA45" s="29"/>
      <c r="CB45" s="35" t="s">
        <v>129</v>
      </c>
      <c r="CC45" s="38" t="s">
        <v>130</v>
      </c>
      <c r="CD45" s="38"/>
      <c r="CE45" s="38"/>
      <c r="CF45" s="166"/>
      <c r="CG45" s="164"/>
      <c r="CH45" s="164"/>
      <c r="CI45" s="164"/>
      <c r="CJ45" s="164"/>
      <c r="CK45" s="164"/>
      <c r="CL45" s="164"/>
      <c r="CM45" s="164"/>
      <c r="CN45" s="4" t="s">
        <v>593</v>
      </c>
      <c r="CO45" s="27"/>
      <c r="CP45" s="29"/>
      <c r="CQ45" s="35" t="s">
        <v>129</v>
      </c>
      <c r="CR45" s="38" t="s">
        <v>130</v>
      </c>
      <c r="CS45" s="38"/>
      <c r="CT45" s="38"/>
      <c r="CU45" s="166"/>
      <c r="CV45" s="164"/>
      <c r="CW45" s="164"/>
      <c r="CX45" s="164"/>
      <c r="CY45" s="164"/>
      <c r="CZ45" s="164"/>
      <c r="DA45" s="164"/>
      <c r="DB45" s="164"/>
      <c r="DC45" s="33">
        <f t="shared" si="7"/>
        <v>0</v>
      </c>
    </row>
    <row r="46" spans="1:107" s="20" customFormat="1" ht="15" customHeight="1" thickBot="1">
      <c r="A46" s="4" t="s">
        <v>131</v>
      </c>
      <c r="B46" s="21"/>
      <c r="C46" s="22" t="s">
        <v>132</v>
      </c>
      <c r="D46" s="40" t="s">
        <v>133</v>
      </c>
      <c r="E46" s="40"/>
      <c r="F46" s="40"/>
      <c r="G46" s="40"/>
      <c r="H46" s="24"/>
      <c r="I46" s="42">
        <f>SUM(I47:I48)</f>
        <v>0</v>
      </c>
      <c r="J46" s="42"/>
      <c r="K46" s="42">
        <f aca="true" t="shared" si="85" ref="K46:P46">SUM(K47:K48)</f>
        <v>0</v>
      </c>
      <c r="L46" s="42">
        <f t="shared" si="85"/>
        <v>0</v>
      </c>
      <c r="M46" s="42">
        <f t="shared" si="85"/>
        <v>0</v>
      </c>
      <c r="N46" s="42">
        <f t="shared" si="85"/>
        <v>0</v>
      </c>
      <c r="O46" s="42">
        <f t="shared" si="85"/>
        <v>0</v>
      </c>
      <c r="P46" s="42">
        <f t="shared" si="85"/>
        <v>0</v>
      </c>
      <c r="Q46" s="4" t="s">
        <v>594</v>
      </c>
      <c r="R46" s="21"/>
      <c r="S46" s="22" t="s">
        <v>132</v>
      </c>
      <c r="T46" s="40" t="s">
        <v>133</v>
      </c>
      <c r="U46" s="40"/>
      <c r="V46" s="40"/>
      <c r="W46" s="40"/>
      <c r="X46" s="162"/>
      <c r="Y46" s="168">
        <f aca="true" t="shared" si="86" ref="Y46:AE46">SUM(Y47:Y48)</f>
        <v>0</v>
      </c>
      <c r="Z46" s="168">
        <f t="shared" si="86"/>
        <v>1358573</v>
      </c>
      <c r="AA46" s="168">
        <f t="shared" si="86"/>
        <v>0</v>
      </c>
      <c r="AB46" s="168">
        <f t="shared" si="86"/>
        <v>0</v>
      </c>
      <c r="AC46" s="168">
        <f t="shared" si="86"/>
        <v>0</v>
      </c>
      <c r="AD46" s="168">
        <f t="shared" si="86"/>
        <v>0</v>
      </c>
      <c r="AE46" s="168">
        <f t="shared" si="86"/>
        <v>0</v>
      </c>
      <c r="AF46" s="4" t="s">
        <v>595</v>
      </c>
      <c r="AG46" s="21"/>
      <c r="AH46" s="22" t="s">
        <v>132</v>
      </c>
      <c r="AI46" s="40" t="s">
        <v>133</v>
      </c>
      <c r="AJ46" s="40"/>
      <c r="AK46" s="40"/>
      <c r="AL46" s="40"/>
      <c r="AM46" s="162"/>
      <c r="AN46" s="168">
        <f aca="true" t="shared" si="87" ref="AN46:AT46">SUM(AN47:AN48)</f>
        <v>0</v>
      </c>
      <c r="AO46" s="168">
        <f t="shared" si="87"/>
        <v>0</v>
      </c>
      <c r="AP46" s="168">
        <f t="shared" si="87"/>
        <v>0</v>
      </c>
      <c r="AQ46" s="168">
        <f t="shared" si="87"/>
        <v>0</v>
      </c>
      <c r="AR46" s="168">
        <f t="shared" si="87"/>
        <v>0</v>
      </c>
      <c r="AS46" s="168">
        <f t="shared" si="87"/>
        <v>0</v>
      </c>
      <c r="AT46" s="168">
        <f t="shared" si="87"/>
        <v>0</v>
      </c>
      <c r="AU46" s="4" t="s">
        <v>596</v>
      </c>
      <c r="AV46" s="21"/>
      <c r="AW46" s="22" t="s">
        <v>132</v>
      </c>
      <c r="AX46" s="40" t="s">
        <v>133</v>
      </c>
      <c r="AY46" s="40"/>
      <c r="AZ46" s="40"/>
      <c r="BA46" s="40"/>
      <c r="BB46" s="162"/>
      <c r="BC46" s="168">
        <f aca="true" t="shared" si="88" ref="BC46:BI46">SUM(BC47:BC48)</f>
        <v>0</v>
      </c>
      <c r="BD46" s="168">
        <f t="shared" si="88"/>
        <v>0</v>
      </c>
      <c r="BE46" s="168">
        <f t="shared" si="88"/>
        <v>0</v>
      </c>
      <c r="BF46" s="168">
        <f t="shared" si="88"/>
        <v>0</v>
      </c>
      <c r="BG46" s="168">
        <f t="shared" si="88"/>
        <v>0</v>
      </c>
      <c r="BH46" s="168">
        <f t="shared" si="88"/>
        <v>0</v>
      </c>
      <c r="BI46" s="168">
        <f t="shared" si="88"/>
        <v>0</v>
      </c>
      <c r="BJ46" s="4" t="s">
        <v>597</v>
      </c>
      <c r="BK46" s="21"/>
      <c r="BL46" s="22" t="s">
        <v>132</v>
      </c>
      <c r="BM46" s="40" t="s">
        <v>133</v>
      </c>
      <c r="BN46" s="40"/>
      <c r="BO46" s="40"/>
      <c r="BP46" s="40"/>
      <c r="BQ46" s="162"/>
      <c r="BR46" s="168">
        <f aca="true" t="shared" si="89" ref="BR46:BX46">SUM(BR47:BR48)</f>
        <v>0</v>
      </c>
      <c r="BS46" s="168">
        <f t="shared" si="89"/>
        <v>0</v>
      </c>
      <c r="BT46" s="168">
        <f t="shared" si="89"/>
        <v>0</v>
      </c>
      <c r="BU46" s="168">
        <f t="shared" si="89"/>
        <v>0</v>
      </c>
      <c r="BV46" s="168">
        <f t="shared" si="89"/>
        <v>0</v>
      </c>
      <c r="BW46" s="168">
        <f t="shared" si="89"/>
        <v>0</v>
      </c>
      <c r="BX46" s="168">
        <f t="shared" si="89"/>
        <v>0</v>
      </c>
      <c r="BY46" s="4" t="s">
        <v>598</v>
      </c>
      <c r="BZ46" s="21"/>
      <c r="CA46" s="22" t="s">
        <v>132</v>
      </c>
      <c r="CB46" s="40" t="s">
        <v>133</v>
      </c>
      <c r="CC46" s="40"/>
      <c r="CD46" s="40"/>
      <c r="CE46" s="40"/>
      <c r="CF46" s="162"/>
      <c r="CG46" s="168">
        <f aca="true" t="shared" si="90" ref="CG46:CM46">SUM(CG47:CG48)</f>
        <v>0</v>
      </c>
      <c r="CH46" s="168">
        <f t="shared" si="90"/>
        <v>0</v>
      </c>
      <c r="CI46" s="168">
        <f t="shared" si="90"/>
        <v>0</v>
      </c>
      <c r="CJ46" s="168">
        <f t="shared" si="90"/>
        <v>0</v>
      </c>
      <c r="CK46" s="168">
        <f t="shared" si="90"/>
        <v>0</v>
      </c>
      <c r="CL46" s="168">
        <f t="shared" si="90"/>
        <v>0</v>
      </c>
      <c r="CM46" s="168">
        <f t="shared" si="90"/>
        <v>0</v>
      </c>
      <c r="CN46" s="4" t="s">
        <v>599</v>
      </c>
      <c r="CO46" s="21"/>
      <c r="CP46" s="22" t="s">
        <v>132</v>
      </c>
      <c r="CQ46" s="40" t="s">
        <v>133</v>
      </c>
      <c r="CR46" s="40"/>
      <c r="CS46" s="40"/>
      <c r="CT46" s="40"/>
      <c r="CU46" s="162"/>
      <c r="CV46" s="168">
        <f aca="true" t="shared" si="91" ref="CV46:DA46">SUM(CV47:CV48)</f>
        <v>0</v>
      </c>
      <c r="CW46" s="168">
        <f t="shared" si="91"/>
        <v>0</v>
      </c>
      <c r="CX46" s="168">
        <f t="shared" si="91"/>
        <v>0</v>
      </c>
      <c r="CY46" s="168">
        <f t="shared" si="91"/>
        <v>0</v>
      </c>
      <c r="CZ46" s="168">
        <f t="shared" si="91"/>
        <v>0</v>
      </c>
      <c r="DA46" s="168">
        <f t="shared" si="91"/>
        <v>0</v>
      </c>
      <c r="DB46" s="168">
        <f>SUM(DB47:DB48)</f>
        <v>0</v>
      </c>
      <c r="DC46" s="43">
        <f t="shared" si="7"/>
        <v>1358573</v>
      </c>
    </row>
    <row r="47" spans="1:107" s="55" customFormat="1" ht="15" customHeight="1" thickBot="1">
      <c r="A47" s="4" t="s">
        <v>134</v>
      </c>
      <c r="B47" s="51"/>
      <c r="C47" s="29"/>
      <c r="D47" s="29" t="s">
        <v>135</v>
      </c>
      <c r="E47" s="50" t="s">
        <v>136</v>
      </c>
      <c r="F47" s="50"/>
      <c r="G47" s="50"/>
      <c r="H47" s="54"/>
      <c r="I47" s="60"/>
      <c r="J47" s="60"/>
      <c r="K47" s="60"/>
      <c r="L47" s="60"/>
      <c r="M47" s="60"/>
      <c r="N47" s="60"/>
      <c r="O47" s="60"/>
      <c r="P47" s="60"/>
      <c r="Q47" s="4" t="s">
        <v>600</v>
      </c>
      <c r="R47" s="51"/>
      <c r="S47" s="29"/>
      <c r="T47" s="29" t="s">
        <v>135</v>
      </c>
      <c r="U47" s="50" t="s">
        <v>136</v>
      </c>
      <c r="V47" s="50"/>
      <c r="W47" s="50"/>
      <c r="X47" s="171"/>
      <c r="Y47" s="173"/>
      <c r="Z47" s="173">
        <f>'[1]2. melléklet'!Z47+'[1]Javaslat_II'!L23</f>
        <v>208148</v>
      </c>
      <c r="AA47" s="173"/>
      <c r="AB47" s="173"/>
      <c r="AC47" s="173"/>
      <c r="AD47" s="173"/>
      <c r="AE47" s="173"/>
      <c r="AF47" s="4" t="s">
        <v>601</v>
      </c>
      <c r="AG47" s="51"/>
      <c r="AH47" s="29"/>
      <c r="AI47" s="29" t="s">
        <v>135</v>
      </c>
      <c r="AJ47" s="50" t="s">
        <v>136</v>
      </c>
      <c r="AK47" s="50"/>
      <c r="AL47" s="50"/>
      <c r="AM47" s="171"/>
      <c r="AN47" s="173"/>
      <c r="AO47" s="173"/>
      <c r="AP47" s="173"/>
      <c r="AQ47" s="173"/>
      <c r="AR47" s="173"/>
      <c r="AS47" s="173"/>
      <c r="AT47" s="173"/>
      <c r="AU47" s="4" t="s">
        <v>602</v>
      </c>
      <c r="AV47" s="51"/>
      <c r="AW47" s="29"/>
      <c r="AX47" s="29" t="s">
        <v>135</v>
      </c>
      <c r="AY47" s="50" t="s">
        <v>136</v>
      </c>
      <c r="AZ47" s="50"/>
      <c r="BA47" s="50"/>
      <c r="BB47" s="171"/>
      <c r="BC47" s="173"/>
      <c r="BD47" s="173"/>
      <c r="BE47" s="173"/>
      <c r="BF47" s="173"/>
      <c r="BG47" s="173"/>
      <c r="BH47" s="173"/>
      <c r="BI47" s="173"/>
      <c r="BJ47" s="4" t="s">
        <v>603</v>
      </c>
      <c r="BK47" s="51"/>
      <c r="BL47" s="29"/>
      <c r="BM47" s="29" t="s">
        <v>135</v>
      </c>
      <c r="BN47" s="50" t="s">
        <v>136</v>
      </c>
      <c r="BO47" s="50"/>
      <c r="BP47" s="50"/>
      <c r="BQ47" s="171"/>
      <c r="BR47" s="173"/>
      <c r="BS47" s="173"/>
      <c r="BT47" s="173"/>
      <c r="BU47" s="173"/>
      <c r="BV47" s="173"/>
      <c r="BW47" s="173"/>
      <c r="BX47" s="173"/>
      <c r="BY47" s="4" t="s">
        <v>604</v>
      </c>
      <c r="BZ47" s="51"/>
      <c r="CA47" s="29"/>
      <c r="CB47" s="29" t="s">
        <v>135</v>
      </c>
      <c r="CC47" s="50" t="s">
        <v>136</v>
      </c>
      <c r="CD47" s="50"/>
      <c r="CE47" s="50"/>
      <c r="CF47" s="171"/>
      <c r="CG47" s="173"/>
      <c r="CH47" s="173"/>
      <c r="CI47" s="173"/>
      <c r="CJ47" s="173"/>
      <c r="CK47" s="173"/>
      <c r="CL47" s="173"/>
      <c r="CM47" s="173"/>
      <c r="CN47" s="4" t="s">
        <v>605</v>
      </c>
      <c r="CO47" s="51"/>
      <c r="CP47" s="29"/>
      <c r="CQ47" s="29" t="s">
        <v>135</v>
      </c>
      <c r="CR47" s="50" t="s">
        <v>136</v>
      </c>
      <c r="CS47" s="50"/>
      <c r="CT47" s="50"/>
      <c r="CU47" s="171"/>
      <c r="CV47" s="173"/>
      <c r="CW47" s="173"/>
      <c r="CX47" s="173"/>
      <c r="CY47" s="173"/>
      <c r="CZ47" s="173"/>
      <c r="DA47" s="173"/>
      <c r="DB47" s="173"/>
      <c r="DC47" s="61">
        <f t="shared" si="7"/>
        <v>208148</v>
      </c>
    </row>
    <row r="48" spans="1:107" s="55" customFormat="1" ht="15" customHeight="1" thickBot="1">
      <c r="A48" s="4" t="s">
        <v>137</v>
      </c>
      <c r="B48" s="51"/>
      <c r="C48" s="29"/>
      <c r="D48" s="29" t="s">
        <v>138</v>
      </c>
      <c r="E48" s="50" t="s">
        <v>139</v>
      </c>
      <c r="F48" s="50"/>
      <c r="G48" s="50"/>
      <c r="H48" s="54"/>
      <c r="I48" s="60"/>
      <c r="J48" s="60"/>
      <c r="K48" s="60"/>
      <c r="L48" s="60"/>
      <c r="M48" s="60"/>
      <c r="N48" s="60"/>
      <c r="O48" s="60"/>
      <c r="P48" s="60"/>
      <c r="Q48" s="4" t="s">
        <v>606</v>
      </c>
      <c r="R48" s="51"/>
      <c r="S48" s="29"/>
      <c r="T48" s="29" t="s">
        <v>138</v>
      </c>
      <c r="U48" s="50" t="s">
        <v>139</v>
      </c>
      <c r="V48" s="50"/>
      <c r="W48" s="50"/>
      <c r="X48" s="171"/>
      <c r="Y48" s="173"/>
      <c r="Z48" s="173">
        <v>1150425</v>
      </c>
      <c r="AA48" s="173"/>
      <c r="AB48" s="173"/>
      <c r="AC48" s="173"/>
      <c r="AD48" s="173"/>
      <c r="AE48" s="173"/>
      <c r="AF48" s="4" t="s">
        <v>607</v>
      </c>
      <c r="AG48" s="51"/>
      <c r="AH48" s="29"/>
      <c r="AI48" s="29" t="s">
        <v>138</v>
      </c>
      <c r="AJ48" s="50" t="s">
        <v>139</v>
      </c>
      <c r="AK48" s="50"/>
      <c r="AL48" s="50"/>
      <c r="AM48" s="171"/>
      <c r="AN48" s="173"/>
      <c r="AO48" s="173"/>
      <c r="AP48" s="173"/>
      <c r="AQ48" s="173"/>
      <c r="AR48" s="173"/>
      <c r="AS48" s="173"/>
      <c r="AT48" s="173"/>
      <c r="AU48" s="4" t="s">
        <v>608</v>
      </c>
      <c r="AV48" s="51"/>
      <c r="AW48" s="29"/>
      <c r="AX48" s="29" t="s">
        <v>138</v>
      </c>
      <c r="AY48" s="50" t="s">
        <v>139</v>
      </c>
      <c r="AZ48" s="50"/>
      <c r="BA48" s="50"/>
      <c r="BB48" s="171"/>
      <c r="BC48" s="173"/>
      <c r="BD48" s="173"/>
      <c r="BE48" s="173"/>
      <c r="BF48" s="173"/>
      <c r="BG48" s="173"/>
      <c r="BH48" s="173"/>
      <c r="BI48" s="173"/>
      <c r="BJ48" s="4" t="s">
        <v>609</v>
      </c>
      <c r="BK48" s="51"/>
      <c r="BL48" s="29"/>
      <c r="BM48" s="29" t="s">
        <v>138</v>
      </c>
      <c r="BN48" s="50" t="s">
        <v>139</v>
      </c>
      <c r="BO48" s="50"/>
      <c r="BP48" s="50"/>
      <c r="BQ48" s="171"/>
      <c r="BR48" s="173"/>
      <c r="BS48" s="173"/>
      <c r="BT48" s="173"/>
      <c r="BU48" s="173"/>
      <c r="BV48" s="173"/>
      <c r="BW48" s="173"/>
      <c r="BX48" s="173"/>
      <c r="BY48" s="4" t="s">
        <v>610</v>
      </c>
      <c r="BZ48" s="51"/>
      <c r="CA48" s="29"/>
      <c r="CB48" s="29" t="s">
        <v>138</v>
      </c>
      <c r="CC48" s="50" t="s">
        <v>139</v>
      </c>
      <c r="CD48" s="50"/>
      <c r="CE48" s="50"/>
      <c r="CF48" s="171"/>
      <c r="CG48" s="173"/>
      <c r="CH48" s="173"/>
      <c r="CI48" s="173"/>
      <c r="CJ48" s="173"/>
      <c r="CK48" s="173"/>
      <c r="CL48" s="173"/>
      <c r="CM48" s="173"/>
      <c r="CN48" s="4" t="s">
        <v>611</v>
      </c>
      <c r="CO48" s="51"/>
      <c r="CP48" s="29"/>
      <c r="CQ48" s="29" t="s">
        <v>138</v>
      </c>
      <c r="CR48" s="50" t="s">
        <v>139</v>
      </c>
      <c r="CS48" s="50"/>
      <c r="CT48" s="50"/>
      <c r="CU48" s="171"/>
      <c r="CV48" s="173"/>
      <c r="CW48" s="173"/>
      <c r="CX48" s="173"/>
      <c r="CY48" s="173"/>
      <c r="CZ48" s="173"/>
      <c r="DA48" s="173"/>
      <c r="DB48" s="173"/>
      <c r="DC48" s="61">
        <f t="shared" si="7"/>
        <v>1150425</v>
      </c>
    </row>
    <row r="49" spans="1:107" s="20" customFormat="1" ht="15" customHeight="1" thickBot="1">
      <c r="A49" s="4" t="s">
        <v>140</v>
      </c>
      <c r="B49" s="69"/>
      <c r="C49" s="70" t="s">
        <v>141</v>
      </c>
      <c r="D49" s="71" t="s">
        <v>142</v>
      </c>
      <c r="E49" s="72"/>
      <c r="F49" s="72"/>
      <c r="G49" s="72"/>
      <c r="H49" s="72"/>
      <c r="I49" s="73"/>
      <c r="J49" s="73"/>
      <c r="K49" s="73"/>
      <c r="L49" s="73"/>
      <c r="M49" s="73"/>
      <c r="N49" s="73"/>
      <c r="O49" s="73"/>
      <c r="P49" s="73"/>
      <c r="Q49" s="4" t="s">
        <v>612</v>
      </c>
      <c r="R49" s="69"/>
      <c r="S49" s="70" t="s">
        <v>141</v>
      </c>
      <c r="T49" s="71" t="s">
        <v>142</v>
      </c>
      <c r="U49" s="72"/>
      <c r="V49" s="72"/>
      <c r="W49" s="72"/>
      <c r="X49" s="178"/>
      <c r="Y49" s="179"/>
      <c r="Z49" s="179"/>
      <c r="AA49" s="179"/>
      <c r="AB49" s="179"/>
      <c r="AC49" s="179"/>
      <c r="AD49" s="179"/>
      <c r="AE49" s="179"/>
      <c r="AF49" s="4" t="s">
        <v>613</v>
      </c>
      <c r="AG49" s="69"/>
      <c r="AH49" s="70" t="s">
        <v>141</v>
      </c>
      <c r="AI49" s="71" t="s">
        <v>142</v>
      </c>
      <c r="AJ49" s="72"/>
      <c r="AK49" s="72"/>
      <c r="AL49" s="72"/>
      <c r="AM49" s="178"/>
      <c r="AN49" s="179"/>
      <c r="AO49" s="179"/>
      <c r="AP49" s="179"/>
      <c r="AQ49" s="179"/>
      <c r="AR49" s="179"/>
      <c r="AS49" s="179"/>
      <c r="AT49" s="179"/>
      <c r="AU49" s="4" t="s">
        <v>614</v>
      </c>
      <c r="AV49" s="69"/>
      <c r="AW49" s="70" t="s">
        <v>141</v>
      </c>
      <c r="AX49" s="71" t="s">
        <v>142</v>
      </c>
      <c r="AY49" s="72"/>
      <c r="AZ49" s="72"/>
      <c r="BA49" s="72"/>
      <c r="BB49" s="178"/>
      <c r="BC49" s="179"/>
      <c r="BD49" s="179"/>
      <c r="BE49" s="179"/>
      <c r="BF49" s="179"/>
      <c r="BG49" s="179"/>
      <c r="BH49" s="179"/>
      <c r="BI49" s="179"/>
      <c r="BJ49" s="4" t="s">
        <v>615</v>
      </c>
      <c r="BK49" s="69"/>
      <c r="BL49" s="70" t="s">
        <v>141</v>
      </c>
      <c r="BM49" s="71" t="s">
        <v>142</v>
      </c>
      <c r="BN49" s="72"/>
      <c r="BO49" s="72"/>
      <c r="BP49" s="72"/>
      <c r="BQ49" s="178"/>
      <c r="BR49" s="179"/>
      <c r="BS49" s="179"/>
      <c r="BT49" s="179"/>
      <c r="BU49" s="179"/>
      <c r="BV49" s="179"/>
      <c r="BW49" s="179"/>
      <c r="BX49" s="179"/>
      <c r="BY49" s="4" t="s">
        <v>616</v>
      </c>
      <c r="BZ49" s="69"/>
      <c r="CA49" s="70" t="s">
        <v>141</v>
      </c>
      <c r="CB49" s="71" t="s">
        <v>142</v>
      </c>
      <c r="CC49" s="72"/>
      <c r="CD49" s="72"/>
      <c r="CE49" s="72"/>
      <c r="CF49" s="178"/>
      <c r="CG49" s="179"/>
      <c r="CH49" s="179"/>
      <c r="CI49" s="179"/>
      <c r="CJ49" s="179"/>
      <c r="CK49" s="179"/>
      <c r="CL49" s="179"/>
      <c r="CM49" s="179"/>
      <c r="CN49" s="4" t="s">
        <v>617</v>
      </c>
      <c r="CO49" s="69"/>
      <c r="CP49" s="70" t="s">
        <v>141</v>
      </c>
      <c r="CQ49" s="71" t="s">
        <v>142</v>
      </c>
      <c r="CR49" s="72"/>
      <c r="CS49" s="72"/>
      <c r="CT49" s="72"/>
      <c r="CU49" s="178"/>
      <c r="CV49" s="179"/>
      <c r="CW49" s="179"/>
      <c r="CX49" s="179"/>
      <c r="CY49" s="179"/>
      <c r="CZ49" s="179"/>
      <c r="DA49" s="179"/>
      <c r="DB49" s="179"/>
      <c r="DC49" s="74">
        <f t="shared" si="7"/>
        <v>0</v>
      </c>
    </row>
    <row r="50" spans="1:107" s="20" customFormat="1" ht="15" customHeight="1" thickBot="1">
      <c r="A50" s="4" t="s">
        <v>143</v>
      </c>
      <c r="B50" s="75"/>
      <c r="C50" s="76"/>
      <c r="D50" s="77"/>
      <c r="E50" s="77"/>
      <c r="F50" s="77"/>
      <c r="G50" s="77"/>
      <c r="H50" s="77"/>
      <c r="I50" s="18"/>
      <c r="J50" s="18"/>
      <c r="K50" s="18"/>
      <c r="L50" s="18"/>
      <c r="M50" s="18"/>
      <c r="N50" s="18"/>
      <c r="O50" s="18"/>
      <c r="P50" s="18"/>
      <c r="Q50" s="4" t="s">
        <v>618</v>
      </c>
      <c r="R50" s="75"/>
      <c r="S50" s="76"/>
      <c r="T50" s="77"/>
      <c r="U50" s="77"/>
      <c r="V50" s="77"/>
      <c r="W50" s="77"/>
      <c r="X50" s="180"/>
      <c r="Y50" s="161"/>
      <c r="Z50" s="161"/>
      <c r="AA50" s="161"/>
      <c r="AB50" s="161"/>
      <c r="AC50" s="161"/>
      <c r="AD50" s="161"/>
      <c r="AE50" s="161"/>
      <c r="AF50" s="4" t="s">
        <v>619</v>
      </c>
      <c r="AG50" s="75"/>
      <c r="AH50" s="76"/>
      <c r="AI50" s="77"/>
      <c r="AJ50" s="77"/>
      <c r="AK50" s="77"/>
      <c r="AL50" s="77"/>
      <c r="AM50" s="180"/>
      <c r="AN50" s="161"/>
      <c r="AO50" s="161"/>
      <c r="AP50" s="161"/>
      <c r="AQ50" s="161"/>
      <c r="AR50" s="161"/>
      <c r="AS50" s="161"/>
      <c r="AT50" s="161"/>
      <c r="AU50" s="4" t="s">
        <v>620</v>
      </c>
      <c r="AV50" s="75"/>
      <c r="AW50" s="76"/>
      <c r="AX50" s="77"/>
      <c r="AY50" s="77"/>
      <c r="AZ50" s="77"/>
      <c r="BA50" s="77"/>
      <c r="BB50" s="180"/>
      <c r="BC50" s="161"/>
      <c r="BD50" s="161"/>
      <c r="BE50" s="161"/>
      <c r="BF50" s="161"/>
      <c r="BG50" s="161"/>
      <c r="BH50" s="161"/>
      <c r="BI50" s="161"/>
      <c r="BJ50" s="4" t="s">
        <v>621</v>
      </c>
      <c r="BK50" s="75"/>
      <c r="BL50" s="76"/>
      <c r="BM50" s="77"/>
      <c r="BN50" s="77"/>
      <c r="BO50" s="77"/>
      <c r="BP50" s="77"/>
      <c r="BQ50" s="180"/>
      <c r="BR50" s="161"/>
      <c r="BS50" s="161"/>
      <c r="BT50" s="161"/>
      <c r="BU50" s="161"/>
      <c r="BV50" s="161"/>
      <c r="BW50" s="161"/>
      <c r="BX50" s="161"/>
      <c r="BY50" s="4" t="s">
        <v>622</v>
      </c>
      <c r="BZ50" s="75"/>
      <c r="CA50" s="76"/>
      <c r="CB50" s="77"/>
      <c r="CC50" s="77"/>
      <c r="CD50" s="77"/>
      <c r="CE50" s="77"/>
      <c r="CF50" s="180"/>
      <c r="CG50" s="161"/>
      <c r="CH50" s="161"/>
      <c r="CI50" s="161"/>
      <c r="CJ50" s="161"/>
      <c r="CK50" s="161"/>
      <c r="CL50" s="161"/>
      <c r="CM50" s="161"/>
      <c r="CN50" s="4" t="s">
        <v>623</v>
      </c>
      <c r="CO50" s="75"/>
      <c r="CP50" s="76"/>
      <c r="CQ50" s="77"/>
      <c r="CR50" s="77"/>
      <c r="CS50" s="77"/>
      <c r="CT50" s="77"/>
      <c r="CU50" s="180"/>
      <c r="CV50" s="161"/>
      <c r="CW50" s="161"/>
      <c r="CX50" s="161"/>
      <c r="CY50" s="161"/>
      <c r="CZ50" s="161"/>
      <c r="DA50" s="161"/>
      <c r="DB50" s="161"/>
      <c r="DC50" s="19">
        <f t="shared" si="7"/>
        <v>0</v>
      </c>
    </row>
    <row r="51" spans="1:107" s="20" customFormat="1" ht="30" customHeight="1" thickBot="1">
      <c r="A51" s="4" t="s">
        <v>144</v>
      </c>
      <c r="B51" s="78" t="s">
        <v>145</v>
      </c>
      <c r="C51" s="79"/>
      <c r="D51" s="79"/>
      <c r="E51" s="79"/>
      <c r="F51" s="79"/>
      <c r="G51" s="79"/>
      <c r="H51" s="79"/>
      <c r="I51" s="64">
        <f>SUM(I42,I43,I50)</f>
        <v>23002</v>
      </c>
      <c r="J51" s="64">
        <f>SUM(J42,J43,J50)</f>
        <v>2277970</v>
      </c>
      <c r="K51" s="64">
        <f aca="true" t="shared" si="92" ref="K51:P51">SUM(K42,K43,K50)</f>
        <v>0</v>
      </c>
      <c r="L51" s="64">
        <f t="shared" si="92"/>
        <v>143638</v>
      </c>
      <c r="M51" s="64">
        <f t="shared" si="92"/>
        <v>31909</v>
      </c>
      <c r="N51" s="64">
        <f t="shared" si="92"/>
        <v>0</v>
      </c>
      <c r="O51" s="64">
        <f t="shared" si="92"/>
        <v>19650</v>
      </c>
      <c r="P51" s="64">
        <f t="shared" si="92"/>
        <v>737810</v>
      </c>
      <c r="Q51" s="4" t="s">
        <v>624</v>
      </c>
      <c r="R51" s="78" t="s">
        <v>145</v>
      </c>
      <c r="S51" s="79"/>
      <c r="T51" s="79"/>
      <c r="U51" s="79"/>
      <c r="V51" s="79"/>
      <c r="W51" s="79"/>
      <c r="X51" s="181"/>
      <c r="Y51" s="175">
        <f aca="true" t="shared" si="93" ref="Y51:AE51">SUM(Y42,Y43,Y50)</f>
        <v>0</v>
      </c>
      <c r="Z51" s="64">
        <f t="shared" si="93"/>
        <v>1442432</v>
      </c>
      <c r="AA51" s="64">
        <f t="shared" si="93"/>
        <v>0</v>
      </c>
      <c r="AB51" s="64">
        <f t="shared" si="93"/>
        <v>0</v>
      </c>
      <c r="AC51" s="64">
        <f t="shared" si="93"/>
        <v>28318</v>
      </c>
      <c r="AD51" s="64">
        <f t="shared" si="93"/>
        <v>30</v>
      </c>
      <c r="AE51" s="64">
        <f t="shared" si="93"/>
        <v>0</v>
      </c>
      <c r="AF51" s="4" t="s">
        <v>625</v>
      </c>
      <c r="AG51" s="78" t="s">
        <v>145</v>
      </c>
      <c r="AH51" s="79"/>
      <c r="AI51" s="79"/>
      <c r="AJ51" s="79"/>
      <c r="AK51" s="79"/>
      <c r="AL51" s="79"/>
      <c r="AM51" s="181"/>
      <c r="AN51" s="175">
        <f aca="true" t="shared" si="94" ref="AN51:AT51">SUM(AN42,AN43,AN50)</f>
        <v>6825</v>
      </c>
      <c r="AO51" s="64">
        <f t="shared" si="94"/>
        <v>0</v>
      </c>
      <c r="AP51" s="64">
        <f t="shared" si="94"/>
        <v>10441</v>
      </c>
      <c r="AQ51" s="64">
        <f t="shared" si="94"/>
        <v>5100</v>
      </c>
      <c r="AR51" s="64">
        <f t="shared" si="94"/>
        <v>0</v>
      </c>
      <c r="AS51" s="64">
        <f t="shared" si="94"/>
        <v>12000</v>
      </c>
      <c r="AT51" s="64">
        <f t="shared" si="94"/>
        <v>3638</v>
      </c>
      <c r="AU51" s="4" t="s">
        <v>626</v>
      </c>
      <c r="AV51" s="78" t="s">
        <v>145</v>
      </c>
      <c r="AW51" s="79"/>
      <c r="AX51" s="79"/>
      <c r="AY51" s="79"/>
      <c r="AZ51" s="79"/>
      <c r="BA51" s="79"/>
      <c r="BB51" s="181"/>
      <c r="BC51" s="175">
        <f aca="true" t="shared" si="95" ref="BC51:BI51">SUM(BC42,BC43,BC50)</f>
        <v>0</v>
      </c>
      <c r="BD51" s="64">
        <f t="shared" si="95"/>
        <v>0</v>
      </c>
      <c r="BE51" s="64">
        <f t="shared" si="95"/>
        <v>6000</v>
      </c>
      <c r="BF51" s="64">
        <f t="shared" si="95"/>
        <v>0</v>
      </c>
      <c r="BG51" s="64">
        <f t="shared" si="95"/>
        <v>0</v>
      </c>
      <c r="BH51" s="64">
        <f t="shared" si="95"/>
        <v>0</v>
      </c>
      <c r="BI51" s="64">
        <f t="shared" si="95"/>
        <v>0</v>
      </c>
      <c r="BJ51" s="4" t="s">
        <v>627</v>
      </c>
      <c r="BK51" s="78" t="s">
        <v>145</v>
      </c>
      <c r="BL51" s="79"/>
      <c r="BM51" s="79"/>
      <c r="BN51" s="79"/>
      <c r="BO51" s="79"/>
      <c r="BP51" s="79"/>
      <c r="BQ51" s="181"/>
      <c r="BR51" s="175">
        <f aca="true" t="shared" si="96" ref="BR51:BX51">SUM(BR42,BR43,BR50)</f>
        <v>0</v>
      </c>
      <c r="BS51" s="64">
        <f t="shared" si="96"/>
        <v>29172</v>
      </c>
      <c r="BT51" s="64">
        <f t="shared" si="96"/>
        <v>12026</v>
      </c>
      <c r="BU51" s="64">
        <f t="shared" si="96"/>
        <v>240</v>
      </c>
      <c r="BV51" s="64">
        <f t="shared" si="96"/>
        <v>0</v>
      </c>
      <c r="BW51" s="64">
        <f t="shared" si="96"/>
        <v>0</v>
      </c>
      <c r="BX51" s="64">
        <f t="shared" si="96"/>
        <v>396</v>
      </c>
      <c r="BY51" s="4" t="s">
        <v>628</v>
      </c>
      <c r="BZ51" s="78" t="s">
        <v>145</v>
      </c>
      <c r="CA51" s="79"/>
      <c r="CB51" s="79"/>
      <c r="CC51" s="79"/>
      <c r="CD51" s="79"/>
      <c r="CE51" s="79"/>
      <c r="CF51" s="181"/>
      <c r="CG51" s="175">
        <f aca="true" t="shared" si="97" ref="CG51:CM51">SUM(CG42,CG43,CG50)</f>
        <v>0</v>
      </c>
      <c r="CH51" s="64">
        <f t="shared" si="97"/>
        <v>0</v>
      </c>
      <c r="CI51" s="64">
        <f t="shared" si="97"/>
        <v>0</v>
      </c>
      <c r="CJ51" s="64">
        <f t="shared" si="97"/>
        <v>0</v>
      </c>
      <c r="CK51" s="64">
        <f t="shared" si="97"/>
        <v>0</v>
      </c>
      <c r="CL51" s="64">
        <f t="shared" si="97"/>
        <v>0</v>
      </c>
      <c r="CM51" s="64">
        <f t="shared" si="97"/>
        <v>0</v>
      </c>
      <c r="CN51" s="4" t="s">
        <v>629</v>
      </c>
      <c r="CO51" s="78" t="s">
        <v>630</v>
      </c>
      <c r="CP51" s="79"/>
      <c r="CQ51" s="79"/>
      <c r="CR51" s="79"/>
      <c r="CS51" s="79"/>
      <c r="CT51" s="79"/>
      <c r="CU51" s="181"/>
      <c r="CV51" s="175">
        <f aca="true" t="shared" si="98" ref="CV51:DA51">SUM(CV42,CV43,CV50)</f>
        <v>0</v>
      </c>
      <c r="CW51" s="64">
        <f t="shared" si="98"/>
        <v>0</v>
      </c>
      <c r="CX51" s="64">
        <f t="shared" si="98"/>
        <v>0</v>
      </c>
      <c r="CY51" s="64">
        <f t="shared" si="98"/>
        <v>402</v>
      </c>
      <c r="CZ51" s="64">
        <f t="shared" si="98"/>
        <v>0</v>
      </c>
      <c r="DA51" s="64">
        <f t="shared" si="98"/>
        <v>200</v>
      </c>
      <c r="DB51" s="64">
        <f>SUM(DB42,DB43,DB50)</f>
        <v>0</v>
      </c>
      <c r="DC51" s="65">
        <f t="shared" si="7"/>
        <v>4791199</v>
      </c>
    </row>
    <row r="52" spans="1:107" s="48" customFormat="1" ht="15" customHeight="1" thickBot="1">
      <c r="A52" s="4" t="s">
        <v>146</v>
      </c>
      <c r="B52" s="182"/>
      <c r="C52" s="183"/>
      <c r="D52" s="183"/>
      <c r="E52" s="183"/>
      <c r="F52" s="183"/>
      <c r="G52" s="183"/>
      <c r="H52" s="183"/>
      <c r="I52" s="183"/>
      <c r="J52" s="183"/>
      <c r="K52" s="183"/>
      <c r="L52" s="183"/>
      <c r="M52" s="183"/>
      <c r="N52" s="183"/>
      <c r="O52" s="183"/>
      <c r="P52" s="183"/>
      <c r="Q52" s="4" t="s">
        <v>631</v>
      </c>
      <c r="R52" s="183"/>
      <c r="S52" s="183"/>
      <c r="T52" s="183"/>
      <c r="U52" s="183"/>
      <c r="V52" s="183"/>
      <c r="W52" s="183"/>
      <c r="X52" s="183"/>
      <c r="Y52" s="183"/>
      <c r="Z52" s="183"/>
      <c r="AA52" s="183"/>
      <c r="AB52" s="183"/>
      <c r="AC52" s="183"/>
      <c r="AD52" s="183"/>
      <c r="AE52" s="183"/>
      <c r="AF52" s="4" t="s">
        <v>632</v>
      </c>
      <c r="AG52" s="183"/>
      <c r="AH52" s="183"/>
      <c r="AI52" s="183"/>
      <c r="AJ52" s="183"/>
      <c r="AK52" s="183"/>
      <c r="AL52" s="183"/>
      <c r="AM52" s="183"/>
      <c r="AN52" s="183"/>
      <c r="AO52" s="183"/>
      <c r="AP52" s="183"/>
      <c r="AQ52" s="183"/>
      <c r="AR52" s="183"/>
      <c r="AS52" s="183"/>
      <c r="AT52" s="183"/>
      <c r="AU52" s="4" t="s">
        <v>633</v>
      </c>
      <c r="AV52" s="183"/>
      <c r="AW52" s="183"/>
      <c r="AX52" s="183"/>
      <c r="AY52" s="183"/>
      <c r="AZ52" s="183"/>
      <c r="BA52" s="183"/>
      <c r="BB52" s="183"/>
      <c r="BC52" s="183"/>
      <c r="BD52" s="183"/>
      <c r="BE52" s="183"/>
      <c r="BF52" s="183"/>
      <c r="BG52" s="183"/>
      <c r="BH52" s="183"/>
      <c r="BI52" s="183"/>
      <c r="BJ52" s="4" t="s">
        <v>634</v>
      </c>
      <c r="BK52" s="183"/>
      <c r="BL52" s="183"/>
      <c r="BM52" s="183"/>
      <c r="BN52" s="183"/>
      <c r="BO52" s="183"/>
      <c r="BP52" s="183"/>
      <c r="BQ52" s="183"/>
      <c r="BR52" s="183"/>
      <c r="BS52" s="183"/>
      <c r="BT52" s="183"/>
      <c r="BU52" s="183"/>
      <c r="BV52" s="183"/>
      <c r="BW52" s="183"/>
      <c r="BX52" s="183"/>
      <c r="BY52" s="4" t="s">
        <v>635</v>
      </c>
      <c r="BZ52" s="183"/>
      <c r="CA52" s="183"/>
      <c r="CB52" s="183"/>
      <c r="CC52" s="183"/>
      <c r="CD52" s="183"/>
      <c r="CE52" s="183"/>
      <c r="CF52" s="183"/>
      <c r="CG52" s="183"/>
      <c r="CH52" s="183"/>
      <c r="CI52" s="183"/>
      <c r="CJ52" s="183"/>
      <c r="CK52" s="183"/>
      <c r="CL52" s="183"/>
      <c r="CM52" s="183"/>
      <c r="CN52" s="4" t="s">
        <v>636</v>
      </c>
      <c r="CO52" s="183"/>
      <c r="CP52" s="183"/>
      <c r="CQ52" s="183"/>
      <c r="CR52" s="183"/>
      <c r="CS52" s="183"/>
      <c r="CT52" s="183"/>
      <c r="CU52" s="183"/>
      <c r="CV52" s="183"/>
      <c r="CW52" s="183"/>
      <c r="CX52" s="183"/>
      <c r="CY52" s="183"/>
      <c r="CZ52" s="183"/>
      <c r="DA52" s="183"/>
      <c r="DB52" s="183"/>
      <c r="DC52" s="184"/>
    </row>
    <row r="53" spans="1:107" ht="124.5" customHeight="1" thickBot="1">
      <c r="A53" s="4" t="s">
        <v>147</v>
      </c>
      <c r="B53" s="13" t="s">
        <v>12</v>
      </c>
      <c r="C53" s="13"/>
      <c r="D53" s="13"/>
      <c r="E53" s="13"/>
      <c r="F53" s="13"/>
      <c r="G53" s="13"/>
      <c r="H53" s="13"/>
      <c r="I53" s="158" t="s">
        <v>325</v>
      </c>
      <c r="J53" s="158" t="s">
        <v>326</v>
      </c>
      <c r="K53" s="158" t="s">
        <v>327</v>
      </c>
      <c r="L53" s="158" t="s">
        <v>328</v>
      </c>
      <c r="M53" s="158" t="s">
        <v>329</v>
      </c>
      <c r="N53" s="158" t="s">
        <v>330</v>
      </c>
      <c r="O53" s="158" t="s">
        <v>331</v>
      </c>
      <c r="P53" s="159" t="s">
        <v>332</v>
      </c>
      <c r="Q53" s="4" t="s">
        <v>637</v>
      </c>
      <c r="R53" s="13" t="s">
        <v>12</v>
      </c>
      <c r="S53" s="13"/>
      <c r="T53" s="13"/>
      <c r="U53" s="13"/>
      <c r="V53" s="13"/>
      <c r="W53" s="13"/>
      <c r="X53" s="13"/>
      <c r="Y53" s="158" t="s">
        <v>333</v>
      </c>
      <c r="Z53" s="158" t="s">
        <v>334</v>
      </c>
      <c r="AA53" s="158" t="s">
        <v>335</v>
      </c>
      <c r="AB53" s="158" t="s">
        <v>336</v>
      </c>
      <c r="AC53" s="158" t="s">
        <v>337</v>
      </c>
      <c r="AD53" s="159" t="s">
        <v>338</v>
      </c>
      <c r="AE53" s="158" t="s">
        <v>339</v>
      </c>
      <c r="AF53" s="4" t="s">
        <v>638</v>
      </c>
      <c r="AG53" s="13" t="s">
        <v>12</v>
      </c>
      <c r="AH53" s="13"/>
      <c r="AI53" s="13"/>
      <c r="AJ53" s="13"/>
      <c r="AK53" s="13"/>
      <c r="AL53" s="13"/>
      <c r="AM53" s="13"/>
      <c r="AN53" s="158" t="s">
        <v>341</v>
      </c>
      <c r="AO53" s="158" t="s">
        <v>342</v>
      </c>
      <c r="AP53" s="158" t="s">
        <v>343</v>
      </c>
      <c r="AQ53" s="158" t="s">
        <v>344</v>
      </c>
      <c r="AR53" s="158" t="s">
        <v>345</v>
      </c>
      <c r="AS53" s="159" t="s">
        <v>346</v>
      </c>
      <c r="AT53" s="158" t="s">
        <v>347</v>
      </c>
      <c r="AU53" s="4" t="s">
        <v>639</v>
      </c>
      <c r="AV53" s="13" t="s">
        <v>12</v>
      </c>
      <c r="AW53" s="13"/>
      <c r="AX53" s="13"/>
      <c r="AY53" s="13"/>
      <c r="AZ53" s="13"/>
      <c r="BA53" s="13"/>
      <c r="BB53" s="13"/>
      <c r="BC53" s="158" t="s">
        <v>349</v>
      </c>
      <c r="BD53" s="158" t="s">
        <v>350</v>
      </c>
      <c r="BE53" s="158" t="s">
        <v>351</v>
      </c>
      <c r="BF53" s="158" t="s">
        <v>352</v>
      </c>
      <c r="BG53" s="158" t="s">
        <v>353</v>
      </c>
      <c r="BH53" s="159" t="s">
        <v>354</v>
      </c>
      <c r="BI53" s="158" t="s">
        <v>355</v>
      </c>
      <c r="BJ53" s="4" t="s">
        <v>640</v>
      </c>
      <c r="BK53" s="13" t="s">
        <v>12</v>
      </c>
      <c r="BL53" s="13"/>
      <c r="BM53" s="13"/>
      <c r="BN53" s="13"/>
      <c r="BO53" s="13"/>
      <c r="BP53" s="13"/>
      <c r="BQ53" s="13"/>
      <c r="BR53" s="158" t="s">
        <v>357</v>
      </c>
      <c r="BS53" s="158" t="s">
        <v>358</v>
      </c>
      <c r="BT53" s="158" t="s">
        <v>359</v>
      </c>
      <c r="BU53" s="158" t="s">
        <v>360</v>
      </c>
      <c r="BV53" s="158" t="s">
        <v>361</v>
      </c>
      <c r="BW53" s="159" t="s">
        <v>362</v>
      </c>
      <c r="BX53" s="158" t="s">
        <v>363</v>
      </c>
      <c r="BY53" s="4" t="s">
        <v>641</v>
      </c>
      <c r="BZ53" s="13" t="s">
        <v>12</v>
      </c>
      <c r="CA53" s="13"/>
      <c r="CB53" s="13"/>
      <c r="CC53" s="13"/>
      <c r="CD53" s="13"/>
      <c r="CE53" s="13"/>
      <c r="CF53" s="13"/>
      <c r="CG53" s="158" t="s">
        <v>365</v>
      </c>
      <c r="CH53" s="158" t="s">
        <v>366</v>
      </c>
      <c r="CI53" s="158" t="s">
        <v>367</v>
      </c>
      <c r="CJ53" s="158" t="s">
        <v>368</v>
      </c>
      <c r="CK53" s="158" t="s">
        <v>369</v>
      </c>
      <c r="CL53" s="158" t="s">
        <v>370</v>
      </c>
      <c r="CM53" s="158" t="s">
        <v>371</v>
      </c>
      <c r="CN53" s="4" t="s">
        <v>642</v>
      </c>
      <c r="CO53" s="13" t="s">
        <v>12</v>
      </c>
      <c r="CP53" s="13"/>
      <c r="CQ53" s="13"/>
      <c r="CR53" s="13"/>
      <c r="CS53" s="13"/>
      <c r="CT53" s="13"/>
      <c r="CU53" s="13"/>
      <c r="CV53" s="158" t="s">
        <v>373</v>
      </c>
      <c r="CW53" s="158" t="s">
        <v>374</v>
      </c>
      <c r="CX53" s="158" t="s">
        <v>375</v>
      </c>
      <c r="CY53" s="158" t="s">
        <v>376</v>
      </c>
      <c r="CZ53" s="158" t="s">
        <v>377</v>
      </c>
      <c r="DA53" s="158" t="s">
        <v>378</v>
      </c>
      <c r="DB53" s="158" t="s">
        <v>379</v>
      </c>
      <c r="DC53" s="14" t="s">
        <v>380</v>
      </c>
    </row>
    <row r="54" spans="1:107" s="86" customFormat="1" ht="16.5" thickBot="1">
      <c r="A54" s="4" t="s">
        <v>148</v>
      </c>
      <c r="B54" s="83" t="s">
        <v>18</v>
      </c>
      <c r="C54" s="84" t="s">
        <v>149</v>
      </c>
      <c r="D54" s="84"/>
      <c r="E54" s="84"/>
      <c r="F54" s="84"/>
      <c r="G54" s="84"/>
      <c r="H54" s="84"/>
      <c r="I54" s="85">
        <f>SUM(I55:I59)</f>
        <v>244144</v>
      </c>
      <c r="J54" s="85"/>
      <c r="K54" s="85">
        <f aca="true" t="shared" si="99" ref="K54:P54">SUM(K55:K59)</f>
        <v>16026</v>
      </c>
      <c r="L54" s="85">
        <f t="shared" si="99"/>
        <v>184659</v>
      </c>
      <c r="M54" s="85">
        <f t="shared" si="99"/>
        <v>432617</v>
      </c>
      <c r="N54" s="85">
        <f t="shared" si="99"/>
        <v>0</v>
      </c>
      <c r="O54" s="85">
        <f t="shared" si="99"/>
        <v>75536</v>
      </c>
      <c r="P54" s="85">
        <f t="shared" si="99"/>
        <v>0</v>
      </c>
      <c r="Q54" s="4" t="s">
        <v>643</v>
      </c>
      <c r="R54" s="83" t="s">
        <v>18</v>
      </c>
      <c r="S54" s="84" t="s">
        <v>149</v>
      </c>
      <c r="T54" s="84"/>
      <c r="U54" s="84"/>
      <c r="V54" s="84"/>
      <c r="W54" s="84"/>
      <c r="X54" s="84"/>
      <c r="Y54" s="85">
        <f aca="true" t="shared" si="100" ref="Y54:AE54">SUM(Y55:Y59)</f>
        <v>3221</v>
      </c>
      <c r="Z54" s="85">
        <f t="shared" si="100"/>
        <v>0</v>
      </c>
      <c r="AA54" s="85">
        <f t="shared" si="100"/>
        <v>200</v>
      </c>
      <c r="AB54" s="85">
        <f t="shared" si="100"/>
        <v>0</v>
      </c>
      <c r="AC54" s="85">
        <f t="shared" si="100"/>
        <v>35396</v>
      </c>
      <c r="AD54" s="85">
        <f t="shared" si="100"/>
        <v>3500</v>
      </c>
      <c r="AE54" s="85">
        <f t="shared" si="100"/>
        <v>41104</v>
      </c>
      <c r="AF54" s="4" t="s">
        <v>644</v>
      </c>
      <c r="AG54" s="83" t="s">
        <v>18</v>
      </c>
      <c r="AH54" s="84" t="s">
        <v>149</v>
      </c>
      <c r="AI54" s="84"/>
      <c r="AJ54" s="84"/>
      <c r="AK54" s="84"/>
      <c r="AL54" s="84"/>
      <c r="AM54" s="84"/>
      <c r="AN54" s="85">
        <f aca="true" t="shared" si="101" ref="AN54:AT54">SUM(AN55:AN59)</f>
        <v>0</v>
      </c>
      <c r="AO54" s="85">
        <f t="shared" si="101"/>
        <v>51614</v>
      </c>
      <c r="AP54" s="85">
        <f t="shared" si="101"/>
        <v>3620</v>
      </c>
      <c r="AQ54" s="85">
        <f t="shared" si="101"/>
        <v>1600</v>
      </c>
      <c r="AR54" s="85">
        <f t="shared" si="101"/>
        <v>57018</v>
      </c>
      <c r="AS54" s="85">
        <f t="shared" si="101"/>
        <v>61262</v>
      </c>
      <c r="AT54" s="85">
        <f t="shared" si="101"/>
        <v>0</v>
      </c>
      <c r="AU54" s="4" t="s">
        <v>645</v>
      </c>
      <c r="AV54" s="83" t="s">
        <v>18</v>
      </c>
      <c r="AW54" s="84" t="s">
        <v>149</v>
      </c>
      <c r="AX54" s="84"/>
      <c r="AY54" s="84"/>
      <c r="AZ54" s="84"/>
      <c r="BA54" s="84"/>
      <c r="BB54" s="84"/>
      <c r="BC54" s="85">
        <f aca="true" t="shared" si="102" ref="BC54:BI54">SUM(BC55:BC59)</f>
        <v>3990</v>
      </c>
      <c r="BD54" s="85">
        <f t="shared" si="102"/>
        <v>0</v>
      </c>
      <c r="BE54" s="85">
        <f t="shared" si="102"/>
        <v>200</v>
      </c>
      <c r="BF54" s="85">
        <f t="shared" si="102"/>
        <v>51051</v>
      </c>
      <c r="BG54" s="85">
        <f t="shared" si="102"/>
        <v>54741</v>
      </c>
      <c r="BH54" s="85">
        <f t="shared" si="102"/>
        <v>0</v>
      </c>
      <c r="BI54" s="85">
        <f t="shared" si="102"/>
        <v>9263</v>
      </c>
      <c r="BJ54" s="4" t="s">
        <v>646</v>
      </c>
      <c r="BK54" s="83" t="s">
        <v>18</v>
      </c>
      <c r="BL54" s="84" t="s">
        <v>149</v>
      </c>
      <c r="BM54" s="84"/>
      <c r="BN54" s="84"/>
      <c r="BO54" s="84"/>
      <c r="BP54" s="84"/>
      <c r="BQ54" s="84"/>
      <c r="BR54" s="85">
        <f aca="true" t="shared" si="103" ref="BR54:BX54">SUM(BR55:BR59)</f>
        <v>0</v>
      </c>
      <c r="BS54" s="85">
        <f t="shared" si="103"/>
        <v>37656</v>
      </c>
      <c r="BT54" s="85">
        <f t="shared" si="103"/>
        <v>12026</v>
      </c>
      <c r="BU54" s="85">
        <f t="shared" si="103"/>
        <v>6050</v>
      </c>
      <c r="BV54" s="85">
        <f t="shared" si="103"/>
        <v>34700</v>
      </c>
      <c r="BW54" s="85">
        <f t="shared" si="103"/>
        <v>950</v>
      </c>
      <c r="BX54" s="85">
        <f t="shared" si="103"/>
        <v>76791</v>
      </c>
      <c r="BY54" s="4" t="s">
        <v>647</v>
      </c>
      <c r="BZ54" s="83" t="s">
        <v>18</v>
      </c>
      <c r="CA54" s="84" t="s">
        <v>149</v>
      </c>
      <c r="CB54" s="84"/>
      <c r="CC54" s="84"/>
      <c r="CD54" s="84"/>
      <c r="CE54" s="84"/>
      <c r="CF54" s="84"/>
      <c r="CG54" s="85">
        <f aca="true" t="shared" si="104" ref="CG54:CM54">SUM(CG55:CG59)</f>
        <v>25220</v>
      </c>
      <c r="CH54" s="85">
        <f t="shared" si="104"/>
        <v>43438</v>
      </c>
      <c r="CI54" s="85">
        <f t="shared" si="104"/>
        <v>2250</v>
      </c>
      <c r="CJ54" s="85">
        <f t="shared" si="104"/>
        <v>9500</v>
      </c>
      <c r="CK54" s="85">
        <f t="shared" si="104"/>
        <v>2600</v>
      </c>
      <c r="CL54" s="85">
        <f t="shared" si="104"/>
        <v>3500</v>
      </c>
      <c r="CM54" s="85">
        <f t="shared" si="104"/>
        <v>2866</v>
      </c>
      <c r="CN54" s="4" t="s">
        <v>648</v>
      </c>
      <c r="CO54" s="83" t="s">
        <v>18</v>
      </c>
      <c r="CP54" s="84" t="s">
        <v>149</v>
      </c>
      <c r="CQ54" s="84"/>
      <c r="CR54" s="84"/>
      <c r="CS54" s="84"/>
      <c r="CT54" s="84"/>
      <c r="CU54" s="84"/>
      <c r="CV54" s="85">
        <f aca="true" t="shared" si="105" ref="CV54:DA54">SUM(CV55:CV59)</f>
        <v>5744</v>
      </c>
      <c r="CW54" s="85">
        <f t="shared" si="105"/>
        <v>10560</v>
      </c>
      <c r="CX54" s="85">
        <f t="shared" si="105"/>
        <v>400</v>
      </c>
      <c r="CY54" s="85">
        <f t="shared" si="105"/>
        <v>1626</v>
      </c>
      <c r="CZ54" s="85">
        <f t="shared" si="105"/>
        <v>8609</v>
      </c>
      <c r="DA54" s="85">
        <f t="shared" si="105"/>
        <v>11000</v>
      </c>
      <c r="DB54" s="85">
        <f>SUM(DB55:DB59)</f>
        <v>0</v>
      </c>
      <c r="DC54" s="85">
        <f aca="true" t="shared" si="106" ref="DC54:DC80">SUM(I54:P54,Y54:AE54,AN54:AT54,BC54:BI54,BR54:BX54,CG54:CM54,CV54:DB54)</f>
        <v>1626248</v>
      </c>
    </row>
    <row r="55" spans="1:107" s="86" customFormat="1" ht="16.5" thickBot="1">
      <c r="A55" s="4" t="s">
        <v>150</v>
      </c>
      <c r="B55" s="87"/>
      <c r="C55" s="88" t="s">
        <v>21</v>
      </c>
      <c r="D55" s="89" t="s">
        <v>151</v>
      </c>
      <c r="E55" s="89"/>
      <c r="F55" s="89"/>
      <c r="G55" s="89"/>
      <c r="H55" s="90"/>
      <c r="I55" s="91">
        <v>43617</v>
      </c>
      <c r="J55" s="91"/>
      <c r="K55" s="91"/>
      <c r="L55" s="91"/>
      <c r="M55" s="91"/>
      <c r="N55" s="91"/>
      <c r="O55" s="91">
        <v>9843</v>
      </c>
      <c r="P55" s="91"/>
      <c r="Q55" s="4" t="s">
        <v>649</v>
      </c>
      <c r="R55" s="87"/>
      <c r="S55" s="88" t="s">
        <v>21</v>
      </c>
      <c r="T55" s="89" t="s">
        <v>151</v>
      </c>
      <c r="U55" s="89"/>
      <c r="V55" s="89"/>
      <c r="W55" s="89"/>
      <c r="X55" s="90"/>
      <c r="Y55" s="91"/>
      <c r="Z55" s="91"/>
      <c r="AA55" s="91"/>
      <c r="AB55" s="91"/>
      <c r="AC55" s="91">
        <v>25644</v>
      </c>
      <c r="AD55" s="91"/>
      <c r="AE55" s="91"/>
      <c r="AF55" s="4" t="s">
        <v>650</v>
      </c>
      <c r="AG55" s="87"/>
      <c r="AH55" s="88" t="s">
        <v>21</v>
      </c>
      <c r="AI55" s="89" t="s">
        <v>151</v>
      </c>
      <c r="AJ55" s="89"/>
      <c r="AK55" s="89"/>
      <c r="AL55" s="89"/>
      <c r="AM55" s="90"/>
      <c r="AN55" s="91"/>
      <c r="AO55" s="91"/>
      <c r="AP55" s="91"/>
      <c r="AQ55" s="91"/>
      <c r="AR55" s="91"/>
      <c r="AS55" s="91"/>
      <c r="AT55" s="91"/>
      <c r="AU55" s="4" t="s">
        <v>651</v>
      </c>
      <c r="AV55" s="87"/>
      <c r="AW55" s="88" t="s">
        <v>21</v>
      </c>
      <c r="AX55" s="89" t="s">
        <v>151</v>
      </c>
      <c r="AY55" s="89"/>
      <c r="AZ55" s="89"/>
      <c r="BA55" s="89"/>
      <c r="BB55" s="90"/>
      <c r="BC55" s="91"/>
      <c r="BD55" s="91"/>
      <c r="BE55" s="91"/>
      <c r="BF55" s="91"/>
      <c r="BG55" s="91"/>
      <c r="BH55" s="91"/>
      <c r="BI55" s="91">
        <v>1740</v>
      </c>
      <c r="BJ55" s="4" t="s">
        <v>652</v>
      </c>
      <c r="BK55" s="87"/>
      <c r="BL55" s="88" t="s">
        <v>21</v>
      </c>
      <c r="BM55" s="89" t="s">
        <v>151</v>
      </c>
      <c r="BN55" s="89"/>
      <c r="BO55" s="89"/>
      <c r="BP55" s="89"/>
      <c r="BQ55" s="90"/>
      <c r="BR55" s="91"/>
      <c r="BS55" s="91">
        <v>21479</v>
      </c>
      <c r="BT55" s="91">
        <v>9134</v>
      </c>
      <c r="BU55" s="91"/>
      <c r="BV55" s="91"/>
      <c r="BW55" s="91"/>
      <c r="BX55" s="91"/>
      <c r="BY55" s="4" t="s">
        <v>653</v>
      </c>
      <c r="BZ55" s="87"/>
      <c r="CA55" s="88" t="s">
        <v>21</v>
      </c>
      <c r="CB55" s="89" t="s">
        <v>151</v>
      </c>
      <c r="CC55" s="89"/>
      <c r="CD55" s="89"/>
      <c r="CE55" s="89"/>
      <c r="CF55" s="90"/>
      <c r="CG55" s="91"/>
      <c r="CH55" s="91"/>
      <c r="CI55" s="91"/>
      <c r="CJ55" s="91"/>
      <c r="CK55" s="91">
        <v>472</v>
      </c>
      <c r="CL55" s="91">
        <v>2000</v>
      </c>
      <c r="CM55" s="91"/>
      <c r="CN55" s="4" t="s">
        <v>654</v>
      </c>
      <c r="CO55" s="87"/>
      <c r="CP55" s="88" t="s">
        <v>21</v>
      </c>
      <c r="CQ55" s="89" t="s">
        <v>151</v>
      </c>
      <c r="CR55" s="89"/>
      <c r="CS55" s="89"/>
      <c r="CT55" s="89"/>
      <c r="CU55" s="90"/>
      <c r="CV55" s="91"/>
      <c r="CW55" s="91"/>
      <c r="CX55" s="91">
        <v>400</v>
      </c>
      <c r="CY55" s="91"/>
      <c r="CZ55" s="91"/>
      <c r="DA55" s="91"/>
      <c r="DB55" s="91"/>
      <c r="DC55" s="91">
        <f t="shared" si="106"/>
        <v>114329</v>
      </c>
    </row>
    <row r="56" spans="1:107" s="86" customFormat="1" ht="16.5" thickBot="1">
      <c r="A56" s="4" t="s">
        <v>152</v>
      </c>
      <c r="B56" s="87"/>
      <c r="C56" s="88" t="s">
        <v>33</v>
      </c>
      <c r="D56" s="92" t="s">
        <v>153</v>
      </c>
      <c r="E56" s="93"/>
      <c r="F56" s="92"/>
      <c r="G56" s="92"/>
      <c r="H56" s="94"/>
      <c r="I56" s="95">
        <v>11750</v>
      </c>
      <c r="J56" s="95"/>
      <c r="K56" s="95"/>
      <c r="L56" s="95"/>
      <c r="M56" s="95"/>
      <c r="N56" s="95"/>
      <c r="O56" s="95">
        <v>6497</v>
      </c>
      <c r="P56" s="95"/>
      <c r="Q56" s="4" t="s">
        <v>655</v>
      </c>
      <c r="R56" s="87"/>
      <c r="S56" s="88" t="s">
        <v>33</v>
      </c>
      <c r="T56" s="92" t="s">
        <v>153</v>
      </c>
      <c r="U56" s="93"/>
      <c r="V56" s="92"/>
      <c r="W56" s="92"/>
      <c r="X56" s="94"/>
      <c r="Y56" s="95"/>
      <c r="Z56" s="95"/>
      <c r="AA56" s="95"/>
      <c r="AB56" s="95"/>
      <c r="AC56" s="95">
        <v>4760</v>
      </c>
      <c r="AD56" s="95"/>
      <c r="AE56" s="95"/>
      <c r="AF56" s="4" t="s">
        <v>656</v>
      </c>
      <c r="AG56" s="87"/>
      <c r="AH56" s="88" t="s">
        <v>33</v>
      </c>
      <c r="AI56" s="92" t="s">
        <v>153</v>
      </c>
      <c r="AJ56" s="93"/>
      <c r="AK56" s="92"/>
      <c r="AL56" s="92"/>
      <c r="AM56" s="94"/>
      <c r="AN56" s="95"/>
      <c r="AO56" s="95"/>
      <c r="AP56" s="95"/>
      <c r="AQ56" s="95"/>
      <c r="AR56" s="95"/>
      <c r="AS56" s="95"/>
      <c r="AT56" s="95"/>
      <c r="AU56" s="4" t="s">
        <v>657</v>
      </c>
      <c r="AV56" s="87"/>
      <c r="AW56" s="88" t="s">
        <v>33</v>
      </c>
      <c r="AX56" s="92" t="s">
        <v>153</v>
      </c>
      <c r="AY56" s="93"/>
      <c r="AZ56" s="92"/>
      <c r="BA56" s="92"/>
      <c r="BB56" s="94"/>
      <c r="BC56" s="95"/>
      <c r="BD56" s="95"/>
      <c r="BE56" s="95"/>
      <c r="BF56" s="95"/>
      <c r="BG56" s="95"/>
      <c r="BH56" s="95"/>
      <c r="BI56" s="95">
        <v>423</v>
      </c>
      <c r="BJ56" s="4" t="s">
        <v>658</v>
      </c>
      <c r="BK56" s="87"/>
      <c r="BL56" s="88" t="s">
        <v>33</v>
      </c>
      <c r="BM56" s="92" t="s">
        <v>153</v>
      </c>
      <c r="BN56" s="93"/>
      <c r="BO56" s="92"/>
      <c r="BP56" s="92"/>
      <c r="BQ56" s="94"/>
      <c r="BR56" s="95"/>
      <c r="BS56" s="95">
        <v>6004</v>
      </c>
      <c r="BT56" s="95">
        <v>2489</v>
      </c>
      <c r="BU56" s="95"/>
      <c r="BV56" s="95"/>
      <c r="BW56" s="95"/>
      <c r="BX56" s="95"/>
      <c r="BY56" s="4" t="s">
        <v>659</v>
      </c>
      <c r="BZ56" s="87"/>
      <c r="CA56" s="88" t="s">
        <v>33</v>
      </c>
      <c r="CB56" s="92" t="s">
        <v>153</v>
      </c>
      <c r="CC56" s="93"/>
      <c r="CD56" s="92"/>
      <c r="CE56" s="92"/>
      <c r="CF56" s="94"/>
      <c r="CG56" s="95"/>
      <c r="CH56" s="95"/>
      <c r="CI56" s="95"/>
      <c r="CJ56" s="95"/>
      <c r="CK56" s="95"/>
      <c r="CL56" s="95"/>
      <c r="CM56" s="95"/>
      <c r="CN56" s="4" t="s">
        <v>660</v>
      </c>
      <c r="CO56" s="87"/>
      <c r="CP56" s="88" t="s">
        <v>33</v>
      </c>
      <c r="CQ56" s="92" t="s">
        <v>153</v>
      </c>
      <c r="CR56" s="93"/>
      <c r="CS56" s="92"/>
      <c r="CT56" s="92"/>
      <c r="CU56" s="94"/>
      <c r="CV56" s="95"/>
      <c r="CW56" s="95"/>
      <c r="CX56" s="95"/>
      <c r="CY56" s="95"/>
      <c r="CZ56" s="95"/>
      <c r="DA56" s="95"/>
      <c r="DB56" s="95"/>
      <c r="DC56" s="95">
        <f t="shared" si="106"/>
        <v>31923</v>
      </c>
    </row>
    <row r="57" spans="1:107" s="86" customFormat="1" ht="16.5" thickBot="1">
      <c r="A57" s="4" t="s">
        <v>154</v>
      </c>
      <c r="B57" s="87"/>
      <c r="C57" s="88" t="s">
        <v>54</v>
      </c>
      <c r="D57" s="92" t="s">
        <v>155</v>
      </c>
      <c r="E57" s="93"/>
      <c r="F57" s="92"/>
      <c r="G57" s="92"/>
      <c r="H57" s="94"/>
      <c r="I57" s="95">
        <f>'[1]2. melléklet_II'!I57+'[1]Javaslat_III'!N23</f>
        <v>89694</v>
      </c>
      <c r="J57" s="95"/>
      <c r="K57" s="95">
        <f>'[1]2. melléklet_II'!K57+'[1]Javaslat_III'!N54</f>
        <v>16026</v>
      </c>
      <c r="L57" s="95">
        <f>'[1]2. melléklet'!L57+'[1]Javaslat_II'!N61+'[1]Javaslat_III'!N62</f>
        <v>179859</v>
      </c>
      <c r="M57" s="95"/>
      <c r="N57" s="95"/>
      <c r="O57" s="95">
        <f>'[1]2. melléklet'!O57+'[1]Javaslat_II'!N84+'[1]Javaslat_III'!N73</f>
        <v>59196</v>
      </c>
      <c r="P57" s="95"/>
      <c r="Q57" s="4" t="s">
        <v>661</v>
      </c>
      <c r="R57" s="87"/>
      <c r="S57" s="88" t="s">
        <v>54</v>
      </c>
      <c r="T57" s="92" t="s">
        <v>155</v>
      </c>
      <c r="U57" s="93"/>
      <c r="V57" s="92"/>
      <c r="W57" s="92"/>
      <c r="X57" s="94"/>
      <c r="Y57" s="95"/>
      <c r="Z57" s="95"/>
      <c r="AA57" s="95">
        <v>200</v>
      </c>
      <c r="AB57" s="95"/>
      <c r="AC57" s="95">
        <v>4992</v>
      </c>
      <c r="AD57" s="95">
        <v>3500</v>
      </c>
      <c r="AE57" s="95"/>
      <c r="AF57" s="4" t="s">
        <v>662</v>
      </c>
      <c r="AG57" s="87"/>
      <c r="AH57" s="88" t="s">
        <v>54</v>
      </c>
      <c r="AI57" s="92" t="s">
        <v>155</v>
      </c>
      <c r="AJ57" s="93"/>
      <c r="AK57" s="92"/>
      <c r="AL57" s="92"/>
      <c r="AM57" s="94"/>
      <c r="AN57" s="95"/>
      <c r="AO57" s="95">
        <v>51614</v>
      </c>
      <c r="AP57" s="95">
        <v>3620</v>
      </c>
      <c r="AQ57" s="95">
        <v>1600</v>
      </c>
      <c r="AR57" s="95">
        <v>47714</v>
      </c>
      <c r="AS57" s="95">
        <v>61262</v>
      </c>
      <c r="AT57" s="95"/>
      <c r="AU57" s="4" t="s">
        <v>663</v>
      </c>
      <c r="AV57" s="87"/>
      <c r="AW57" s="88" t="s">
        <v>54</v>
      </c>
      <c r="AX57" s="92" t="s">
        <v>155</v>
      </c>
      <c r="AY57" s="93"/>
      <c r="AZ57" s="92"/>
      <c r="BA57" s="92"/>
      <c r="BB57" s="94"/>
      <c r="BC57" s="95">
        <v>3990</v>
      </c>
      <c r="BD57" s="95"/>
      <c r="BE57" s="95">
        <v>200</v>
      </c>
      <c r="BF57" s="95">
        <v>51051</v>
      </c>
      <c r="BG57" s="95">
        <v>54741</v>
      </c>
      <c r="BH57" s="95"/>
      <c r="BI57" s="95">
        <v>3600</v>
      </c>
      <c r="BJ57" s="4" t="s">
        <v>664</v>
      </c>
      <c r="BK57" s="87"/>
      <c r="BL57" s="88" t="s">
        <v>54</v>
      </c>
      <c r="BM57" s="92" t="s">
        <v>155</v>
      </c>
      <c r="BN57" s="93"/>
      <c r="BO57" s="92"/>
      <c r="BP57" s="92"/>
      <c r="BQ57" s="94"/>
      <c r="BR57" s="95"/>
      <c r="BS57" s="95">
        <v>3585</v>
      </c>
      <c r="BT57" s="95">
        <v>403</v>
      </c>
      <c r="BU57" s="95"/>
      <c r="BV57" s="95"/>
      <c r="BW57" s="95">
        <v>550</v>
      </c>
      <c r="BX57" s="95"/>
      <c r="BY57" s="4" t="s">
        <v>665</v>
      </c>
      <c r="BZ57" s="87"/>
      <c r="CA57" s="88" t="s">
        <v>54</v>
      </c>
      <c r="CB57" s="92" t="s">
        <v>155</v>
      </c>
      <c r="CC57" s="93"/>
      <c r="CD57" s="92"/>
      <c r="CE57" s="92"/>
      <c r="CF57" s="94"/>
      <c r="CG57" s="95"/>
      <c r="CH57" s="95"/>
      <c r="CI57" s="95"/>
      <c r="CJ57" s="95"/>
      <c r="CK57" s="95">
        <v>2128</v>
      </c>
      <c r="CL57" s="95"/>
      <c r="CM57" s="95"/>
      <c r="CN57" s="4" t="s">
        <v>666</v>
      </c>
      <c r="CO57" s="87"/>
      <c r="CP57" s="88" t="s">
        <v>54</v>
      </c>
      <c r="CQ57" s="92" t="s">
        <v>155</v>
      </c>
      <c r="CR57" s="93"/>
      <c r="CS57" s="92"/>
      <c r="CT57" s="92"/>
      <c r="CU57" s="94"/>
      <c r="CV57" s="95"/>
      <c r="CW57" s="95"/>
      <c r="CX57" s="95"/>
      <c r="CY57" s="95">
        <v>1626</v>
      </c>
      <c r="CZ57" s="95"/>
      <c r="DA57" s="95"/>
      <c r="DB57" s="95"/>
      <c r="DC57" s="95">
        <f t="shared" si="106"/>
        <v>641151</v>
      </c>
    </row>
    <row r="58" spans="1:107" s="86" customFormat="1" ht="16.5" thickBot="1">
      <c r="A58" s="4" t="s">
        <v>156</v>
      </c>
      <c r="B58" s="87"/>
      <c r="C58" s="88" t="s">
        <v>157</v>
      </c>
      <c r="D58" s="96" t="s">
        <v>158</v>
      </c>
      <c r="E58" s="97"/>
      <c r="F58" s="97"/>
      <c r="G58" s="96"/>
      <c r="H58" s="98"/>
      <c r="I58" s="99"/>
      <c r="J58" s="99"/>
      <c r="K58" s="99"/>
      <c r="L58" s="99"/>
      <c r="M58" s="99"/>
      <c r="N58" s="99"/>
      <c r="O58" s="99"/>
      <c r="P58" s="99"/>
      <c r="Q58" s="4" t="s">
        <v>667</v>
      </c>
      <c r="R58" s="87"/>
      <c r="S58" s="88" t="s">
        <v>157</v>
      </c>
      <c r="T58" s="96" t="s">
        <v>158</v>
      </c>
      <c r="U58" s="97"/>
      <c r="V58" s="97"/>
      <c r="W58" s="96"/>
      <c r="X58" s="98"/>
      <c r="Y58" s="99"/>
      <c r="Z58" s="99"/>
      <c r="AA58" s="99"/>
      <c r="AB58" s="99"/>
      <c r="AC58" s="99"/>
      <c r="AD58" s="99"/>
      <c r="AE58" s="99"/>
      <c r="AF58" s="4" t="s">
        <v>668</v>
      </c>
      <c r="AG58" s="87"/>
      <c r="AH58" s="88" t="s">
        <v>157</v>
      </c>
      <c r="AI58" s="96" t="s">
        <v>158</v>
      </c>
      <c r="AJ58" s="97"/>
      <c r="AK58" s="97"/>
      <c r="AL58" s="96"/>
      <c r="AM58" s="98"/>
      <c r="AN58" s="99"/>
      <c r="AO58" s="99"/>
      <c r="AP58" s="99"/>
      <c r="AQ58" s="99"/>
      <c r="AR58" s="99"/>
      <c r="AS58" s="99"/>
      <c r="AT58" s="99"/>
      <c r="AU58" s="4" t="s">
        <v>669</v>
      </c>
      <c r="AV58" s="87"/>
      <c r="AW58" s="88" t="s">
        <v>157</v>
      </c>
      <c r="AX58" s="96" t="s">
        <v>158</v>
      </c>
      <c r="AY58" s="97"/>
      <c r="AZ58" s="97"/>
      <c r="BA58" s="96"/>
      <c r="BB58" s="98"/>
      <c r="BC58" s="99"/>
      <c r="BD58" s="99"/>
      <c r="BE58" s="99"/>
      <c r="BF58" s="99"/>
      <c r="BG58" s="99"/>
      <c r="BH58" s="99"/>
      <c r="BI58" s="99"/>
      <c r="BJ58" s="4" t="s">
        <v>670</v>
      </c>
      <c r="BK58" s="87"/>
      <c r="BL58" s="88" t="s">
        <v>157</v>
      </c>
      <c r="BM58" s="96" t="s">
        <v>158</v>
      </c>
      <c r="BN58" s="97"/>
      <c r="BO58" s="97"/>
      <c r="BP58" s="96"/>
      <c r="BQ58" s="98"/>
      <c r="BR58" s="99"/>
      <c r="BS58" s="99">
        <v>6588</v>
      </c>
      <c r="BT58" s="99"/>
      <c r="BU58" s="99"/>
      <c r="BV58" s="99"/>
      <c r="BW58" s="99"/>
      <c r="BX58" s="99"/>
      <c r="BY58" s="4" t="s">
        <v>671</v>
      </c>
      <c r="BZ58" s="87"/>
      <c r="CA58" s="88" t="s">
        <v>157</v>
      </c>
      <c r="CB58" s="96" t="s">
        <v>158</v>
      </c>
      <c r="CC58" s="97"/>
      <c r="CD58" s="97"/>
      <c r="CE58" s="96"/>
      <c r="CF58" s="98"/>
      <c r="CG58" s="99"/>
      <c r="CH58" s="99"/>
      <c r="CI58" s="99"/>
      <c r="CJ58" s="99"/>
      <c r="CK58" s="99"/>
      <c r="CL58" s="99"/>
      <c r="CM58" s="99">
        <v>2866</v>
      </c>
      <c r="CN58" s="4" t="s">
        <v>672</v>
      </c>
      <c r="CO58" s="87"/>
      <c r="CP58" s="88" t="s">
        <v>157</v>
      </c>
      <c r="CQ58" s="96" t="s">
        <v>158</v>
      </c>
      <c r="CR58" s="97"/>
      <c r="CS58" s="97"/>
      <c r="CT58" s="96"/>
      <c r="CU58" s="98"/>
      <c r="CV58" s="99">
        <v>5744</v>
      </c>
      <c r="CW58" s="99">
        <v>10560</v>
      </c>
      <c r="CX58" s="99"/>
      <c r="CY58" s="99"/>
      <c r="CZ58" s="99">
        <v>8609</v>
      </c>
      <c r="DA58" s="99">
        <v>10100</v>
      </c>
      <c r="DB58" s="99"/>
      <c r="DC58" s="99">
        <f t="shared" si="106"/>
        <v>44467</v>
      </c>
    </row>
    <row r="59" spans="1:107" s="86" customFormat="1" ht="16.5" thickBot="1">
      <c r="A59" s="4" t="s">
        <v>159</v>
      </c>
      <c r="B59" s="87"/>
      <c r="C59" s="88" t="s">
        <v>83</v>
      </c>
      <c r="D59" s="92" t="s">
        <v>160</v>
      </c>
      <c r="E59" s="93"/>
      <c r="F59" s="92"/>
      <c r="G59" s="92"/>
      <c r="H59" s="94"/>
      <c r="I59" s="95">
        <f>SUM(I60:I65)</f>
        <v>99083</v>
      </c>
      <c r="J59" s="95"/>
      <c r="K59" s="95">
        <f aca="true" t="shared" si="107" ref="K59:P59">SUM(K60:K65)</f>
        <v>0</v>
      </c>
      <c r="L59" s="95">
        <f t="shared" si="107"/>
        <v>4800</v>
      </c>
      <c r="M59" s="95">
        <f t="shared" si="107"/>
        <v>432617</v>
      </c>
      <c r="N59" s="95">
        <f t="shared" si="107"/>
        <v>0</v>
      </c>
      <c r="O59" s="95">
        <f t="shared" si="107"/>
        <v>0</v>
      </c>
      <c r="P59" s="95">
        <f t="shared" si="107"/>
        <v>0</v>
      </c>
      <c r="Q59" s="4" t="s">
        <v>673</v>
      </c>
      <c r="R59" s="87"/>
      <c r="S59" s="88" t="s">
        <v>83</v>
      </c>
      <c r="T59" s="92" t="s">
        <v>160</v>
      </c>
      <c r="U59" s="93"/>
      <c r="V59" s="92"/>
      <c r="W59" s="92"/>
      <c r="X59" s="94"/>
      <c r="Y59" s="95">
        <f>SUM(Y60:Y65)</f>
        <v>3221</v>
      </c>
      <c r="Z59" s="95">
        <f aca="true" t="shared" si="108" ref="Z59:AE59">SUM(Z60:Z65)</f>
        <v>0</v>
      </c>
      <c r="AA59" s="95">
        <f t="shared" si="108"/>
        <v>0</v>
      </c>
      <c r="AB59" s="95">
        <f t="shared" si="108"/>
        <v>0</v>
      </c>
      <c r="AC59" s="95">
        <f t="shared" si="108"/>
        <v>0</v>
      </c>
      <c r="AD59" s="95">
        <f t="shared" si="108"/>
        <v>0</v>
      </c>
      <c r="AE59" s="95">
        <f t="shared" si="108"/>
        <v>41104</v>
      </c>
      <c r="AF59" s="4" t="s">
        <v>674</v>
      </c>
      <c r="AG59" s="87"/>
      <c r="AH59" s="88" t="s">
        <v>83</v>
      </c>
      <c r="AI59" s="92" t="s">
        <v>160</v>
      </c>
      <c r="AJ59" s="93"/>
      <c r="AK59" s="92"/>
      <c r="AL59" s="92"/>
      <c r="AM59" s="94"/>
      <c r="AN59" s="95">
        <f>SUM(AN60:AN65)</f>
        <v>0</v>
      </c>
      <c r="AO59" s="95">
        <f aca="true" t="shared" si="109" ref="AO59:AT59">SUM(AO60:AO65)</f>
        <v>0</v>
      </c>
      <c r="AP59" s="95">
        <f t="shared" si="109"/>
        <v>0</v>
      </c>
      <c r="AQ59" s="95">
        <f t="shared" si="109"/>
        <v>0</v>
      </c>
      <c r="AR59" s="95">
        <f t="shared" si="109"/>
        <v>9304</v>
      </c>
      <c r="AS59" s="95">
        <f t="shared" si="109"/>
        <v>0</v>
      </c>
      <c r="AT59" s="95">
        <f t="shared" si="109"/>
        <v>0</v>
      </c>
      <c r="AU59" s="4" t="s">
        <v>675</v>
      </c>
      <c r="AV59" s="87"/>
      <c r="AW59" s="88" t="s">
        <v>83</v>
      </c>
      <c r="AX59" s="92" t="s">
        <v>160</v>
      </c>
      <c r="AY59" s="93"/>
      <c r="AZ59" s="92"/>
      <c r="BA59" s="92"/>
      <c r="BB59" s="94"/>
      <c r="BC59" s="95">
        <f>SUM(BC60:BC65)</f>
        <v>0</v>
      </c>
      <c r="BD59" s="95">
        <f aca="true" t="shared" si="110" ref="BD59:BI59">SUM(BD60:BD65)</f>
        <v>0</v>
      </c>
      <c r="BE59" s="95">
        <f t="shared" si="110"/>
        <v>0</v>
      </c>
      <c r="BF59" s="95">
        <f t="shared" si="110"/>
        <v>0</v>
      </c>
      <c r="BG59" s="95">
        <f t="shared" si="110"/>
        <v>0</v>
      </c>
      <c r="BH59" s="95">
        <f t="shared" si="110"/>
        <v>0</v>
      </c>
      <c r="BI59" s="95">
        <f t="shared" si="110"/>
        <v>3500</v>
      </c>
      <c r="BJ59" s="4" t="s">
        <v>676</v>
      </c>
      <c r="BK59" s="87"/>
      <c r="BL59" s="88" t="s">
        <v>83</v>
      </c>
      <c r="BM59" s="92" t="s">
        <v>160</v>
      </c>
      <c r="BN59" s="93"/>
      <c r="BO59" s="92"/>
      <c r="BP59" s="92"/>
      <c r="BQ59" s="94"/>
      <c r="BR59" s="95">
        <f>SUM(BR60:BR65)</f>
        <v>0</v>
      </c>
      <c r="BS59" s="95">
        <f aca="true" t="shared" si="111" ref="BS59:BX59">SUM(BS60:BS65)</f>
        <v>0</v>
      </c>
      <c r="BT59" s="95">
        <f t="shared" si="111"/>
        <v>0</v>
      </c>
      <c r="BU59" s="95">
        <f t="shared" si="111"/>
        <v>6050</v>
      </c>
      <c r="BV59" s="95">
        <f t="shared" si="111"/>
        <v>34700</v>
      </c>
      <c r="BW59" s="95">
        <f t="shared" si="111"/>
        <v>400</v>
      </c>
      <c r="BX59" s="95">
        <f t="shared" si="111"/>
        <v>76791</v>
      </c>
      <c r="BY59" s="4" t="s">
        <v>677</v>
      </c>
      <c r="BZ59" s="87"/>
      <c r="CA59" s="88" t="s">
        <v>83</v>
      </c>
      <c r="CB59" s="92" t="s">
        <v>160</v>
      </c>
      <c r="CC59" s="93"/>
      <c r="CD59" s="92"/>
      <c r="CE59" s="92"/>
      <c r="CF59" s="94"/>
      <c r="CG59" s="95">
        <f aca="true" t="shared" si="112" ref="CG59:CL59">SUM(CG60:CG65)</f>
        <v>25220</v>
      </c>
      <c r="CH59" s="95">
        <f t="shared" si="112"/>
        <v>43438</v>
      </c>
      <c r="CI59" s="95">
        <f t="shared" si="112"/>
        <v>2250</v>
      </c>
      <c r="CJ59" s="95">
        <f t="shared" si="112"/>
        <v>9500</v>
      </c>
      <c r="CK59" s="95">
        <f t="shared" si="112"/>
        <v>0</v>
      </c>
      <c r="CL59" s="95">
        <f t="shared" si="112"/>
        <v>1500</v>
      </c>
      <c r="CM59" s="95">
        <f>SUM(CM61:CM65)</f>
        <v>0</v>
      </c>
      <c r="CN59" s="4" t="s">
        <v>678</v>
      </c>
      <c r="CO59" s="87"/>
      <c r="CP59" s="88" t="s">
        <v>83</v>
      </c>
      <c r="CQ59" s="92" t="s">
        <v>160</v>
      </c>
      <c r="CR59" s="93"/>
      <c r="CS59" s="92"/>
      <c r="CT59" s="92"/>
      <c r="CU59" s="94"/>
      <c r="CV59" s="95">
        <f>SUM(CV60:CV65)</f>
        <v>0</v>
      </c>
      <c r="CW59" s="95">
        <f aca="true" t="shared" si="113" ref="CW59:DB59">SUM(CW60:CW65)</f>
        <v>0</v>
      </c>
      <c r="CX59" s="95">
        <f t="shared" si="113"/>
        <v>0</v>
      </c>
      <c r="CY59" s="95">
        <f t="shared" si="113"/>
        <v>0</v>
      </c>
      <c r="CZ59" s="95">
        <f t="shared" si="113"/>
        <v>0</v>
      </c>
      <c r="DA59" s="95">
        <f t="shared" si="113"/>
        <v>900</v>
      </c>
      <c r="DB59" s="95">
        <f t="shared" si="113"/>
        <v>0</v>
      </c>
      <c r="DC59" s="95">
        <f t="shared" si="106"/>
        <v>794378</v>
      </c>
    </row>
    <row r="60" spans="1:107" s="106" customFormat="1" ht="15" thickBot="1">
      <c r="A60" s="4" t="s">
        <v>161</v>
      </c>
      <c r="B60" s="100"/>
      <c r="C60" s="101"/>
      <c r="D60" s="102" t="s">
        <v>162</v>
      </c>
      <c r="E60" s="103" t="s">
        <v>163</v>
      </c>
      <c r="F60" s="103"/>
      <c r="G60" s="103"/>
      <c r="H60" s="104"/>
      <c r="I60" s="105"/>
      <c r="J60" s="105"/>
      <c r="K60" s="105"/>
      <c r="L60" s="105"/>
      <c r="M60" s="105"/>
      <c r="N60" s="105"/>
      <c r="O60" s="105"/>
      <c r="P60" s="105"/>
      <c r="Q60" s="4" t="s">
        <v>679</v>
      </c>
      <c r="R60" s="100"/>
      <c r="S60" s="101"/>
      <c r="T60" s="102" t="s">
        <v>162</v>
      </c>
      <c r="U60" s="103" t="s">
        <v>163</v>
      </c>
      <c r="V60" s="103"/>
      <c r="W60" s="103"/>
      <c r="X60" s="104"/>
      <c r="Y60" s="105"/>
      <c r="Z60" s="105"/>
      <c r="AA60" s="105"/>
      <c r="AB60" s="105"/>
      <c r="AC60" s="105"/>
      <c r="AD60" s="105"/>
      <c r="AE60" s="105"/>
      <c r="AF60" s="4" t="s">
        <v>680</v>
      </c>
      <c r="AG60" s="100"/>
      <c r="AH60" s="101"/>
      <c r="AI60" s="102" t="s">
        <v>162</v>
      </c>
      <c r="AJ60" s="103" t="s">
        <v>163</v>
      </c>
      <c r="AK60" s="103"/>
      <c r="AL60" s="103"/>
      <c r="AM60" s="104"/>
      <c r="AN60" s="105"/>
      <c r="AO60" s="105"/>
      <c r="AP60" s="105"/>
      <c r="AQ60" s="105"/>
      <c r="AR60" s="105"/>
      <c r="AS60" s="105"/>
      <c r="AT60" s="105"/>
      <c r="AU60" s="4" t="s">
        <v>681</v>
      </c>
      <c r="AV60" s="100"/>
      <c r="AW60" s="101"/>
      <c r="AX60" s="102" t="s">
        <v>162</v>
      </c>
      <c r="AY60" s="103" t="s">
        <v>163</v>
      </c>
      <c r="AZ60" s="103"/>
      <c r="BA60" s="103"/>
      <c r="BB60" s="104"/>
      <c r="BC60" s="105"/>
      <c r="BD60" s="105"/>
      <c r="BE60" s="105"/>
      <c r="BF60" s="105"/>
      <c r="BG60" s="105"/>
      <c r="BH60" s="105"/>
      <c r="BI60" s="105"/>
      <c r="BJ60" s="4" t="s">
        <v>682</v>
      </c>
      <c r="BK60" s="100"/>
      <c r="BL60" s="101"/>
      <c r="BM60" s="102" t="s">
        <v>162</v>
      </c>
      <c r="BN60" s="103" t="s">
        <v>163</v>
      </c>
      <c r="BO60" s="103"/>
      <c r="BP60" s="103"/>
      <c r="BQ60" s="104"/>
      <c r="BR60" s="105"/>
      <c r="BS60" s="105"/>
      <c r="BT60" s="105"/>
      <c r="BU60" s="105"/>
      <c r="BV60" s="105"/>
      <c r="BW60" s="105"/>
      <c r="BX60" s="105"/>
      <c r="BY60" s="4" t="s">
        <v>683</v>
      </c>
      <c r="BZ60" s="100"/>
      <c r="CA60" s="101"/>
      <c r="CB60" s="102" t="s">
        <v>162</v>
      </c>
      <c r="CC60" s="103" t="s">
        <v>163</v>
      </c>
      <c r="CD60" s="103"/>
      <c r="CE60" s="103"/>
      <c r="CF60" s="104"/>
      <c r="CG60" s="105"/>
      <c r="CH60" s="105"/>
      <c r="CI60" s="105"/>
      <c r="CJ60" s="105"/>
      <c r="CK60" s="105"/>
      <c r="CL60" s="105"/>
      <c r="CM60" s="105"/>
      <c r="CN60" s="4" t="s">
        <v>684</v>
      </c>
      <c r="CO60" s="100"/>
      <c r="CP60" s="101"/>
      <c r="CQ60" s="102" t="s">
        <v>162</v>
      </c>
      <c r="CR60" s="103" t="s">
        <v>163</v>
      </c>
      <c r="CS60" s="103"/>
      <c r="CT60" s="103"/>
      <c r="CU60" s="104"/>
      <c r="CV60" s="105"/>
      <c r="CW60" s="105"/>
      <c r="CX60" s="105"/>
      <c r="CY60" s="105"/>
      <c r="CZ60" s="105"/>
      <c r="DA60" s="105"/>
      <c r="DB60" s="105"/>
      <c r="DC60" s="105">
        <f t="shared" si="106"/>
        <v>0</v>
      </c>
    </row>
    <row r="61" spans="1:107" s="106" customFormat="1" ht="15" thickBot="1">
      <c r="A61" s="4" t="s">
        <v>164</v>
      </c>
      <c r="B61" s="100"/>
      <c r="C61" s="101"/>
      <c r="D61" s="102" t="s">
        <v>165</v>
      </c>
      <c r="E61" s="103" t="s">
        <v>166</v>
      </c>
      <c r="F61" s="103"/>
      <c r="G61" s="103"/>
      <c r="H61" s="104"/>
      <c r="I61" s="105">
        <v>2800</v>
      </c>
      <c r="J61" s="105"/>
      <c r="K61" s="105"/>
      <c r="L61" s="105"/>
      <c r="M61" s="105">
        <f>'[1]2. melléklet'!M61+'[1]Javaslat_II'!N74</f>
        <v>432617</v>
      </c>
      <c r="N61" s="105"/>
      <c r="O61" s="105"/>
      <c r="P61" s="105"/>
      <c r="Q61" s="4" t="s">
        <v>685</v>
      </c>
      <c r="R61" s="100"/>
      <c r="S61" s="101"/>
      <c r="T61" s="102" t="s">
        <v>165</v>
      </c>
      <c r="U61" s="103" t="s">
        <v>166</v>
      </c>
      <c r="V61" s="103"/>
      <c r="W61" s="103"/>
      <c r="X61" s="104"/>
      <c r="Y61" s="105">
        <f>'[1]Javaslat_II'!N90</f>
        <v>3221</v>
      </c>
      <c r="Z61" s="105"/>
      <c r="AA61" s="105"/>
      <c r="AB61" s="105"/>
      <c r="AC61" s="105"/>
      <c r="AD61" s="105"/>
      <c r="AE61" s="105"/>
      <c r="AF61" s="4" t="s">
        <v>686</v>
      </c>
      <c r="AG61" s="100"/>
      <c r="AH61" s="101"/>
      <c r="AI61" s="102" t="s">
        <v>165</v>
      </c>
      <c r="AJ61" s="103" t="s">
        <v>166</v>
      </c>
      <c r="AK61" s="103"/>
      <c r="AL61" s="103"/>
      <c r="AM61" s="104"/>
      <c r="AN61" s="105"/>
      <c r="AO61" s="105"/>
      <c r="AP61" s="105"/>
      <c r="AQ61" s="105"/>
      <c r="AR61" s="105">
        <v>1454</v>
      </c>
      <c r="AS61" s="105"/>
      <c r="AT61" s="105"/>
      <c r="AU61" s="4" t="s">
        <v>687</v>
      </c>
      <c r="AV61" s="100"/>
      <c r="AW61" s="101"/>
      <c r="AX61" s="102" t="s">
        <v>165</v>
      </c>
      <c r="AY61" s="103" t="s">
        <v>166</v>
      </c>
      <c r="AZ61" s="103"/>
      <c r="BA61" s="103"/>
      <c r="BB61" s="104"/>
      <c r="BC61" s="105"/>
      <c r="BD61" s="105"/>
      <c r="BE61" s="105"/>
      <c r="BF61" s="105"/>
      <c r="BG61" s="105"/>
      <c r="BH61" s="105"/>
      <c r="BI61" s="105"/>
      <c r="BJ61" s="4" t="s">
        <v>688</v>
      </c>
      <c r="BK61" s="100"/>
      <c r="BL61" s="101"/>
      <c r="BM61" s="102" t="s">
        <v>165</v>
      </c>
      <c r="BN61" s="103" t="s">
        <v>166</v>
      </c>
      <c r="BO61" s="103"/>
      <c r="BP61" s="103"/>
      <c r="BQ61" s="104"/>
      <c r="BR61" s="105"/>
      <c r="BS61" s="105"/>
      <c r="BT61" s="105"/>
      <c r="BU61" s="105"/>
      <c r="BV61" s="105"/>
      <c r="BW61" s="105">
        <v>400</v>
      </c>
      <c r="BX61" s="105"/>
      <c r="BY61" s="4" t="s">
        <v>689</v>
      </c>
      <c r="BZ61" s="100"/>
      <c r="CA61" s="101"/>
      <c r="CB61" s="102" t="s">
        <v>165</v>
      </c>
      <c r="CC61" s="103" t="s">
        <v>166</v>
      </c>
      <c r="CD61" s="103"/>
      <c r="CE61" s="103"/>
      <c r="CF61" s="104"/>
      <c r="CG61" s="105"/>
      <c r="CH61" s="105"/>
      <c r="CI61" s="105"/>
      <c r="CJ61" s="105"/>
      <c r="CK61" s="105"/>
      <c r="CL61" s="105">
        <v>1500</v>
      </c>
      <c r="CM61" s="105"/>
      <c r="CN61" s="4" t="s">
        <v>690</v>
      </c>
      <c r="CO61" s="100"/>
      <c r="CP61" s="101"/>
      <c r="CQ61" s="102" t="s">
        <v>165</v>
      </c>
      <c r="CR61" s="103" t="s">
        <v>166</v>
      </c>
      <c r="CS61" s="103"/>
      <c r="CT61" s="103"/>
      <c r="CU61" s="104"/>
      <c r="CV61" s="105"/>
      <c r="CW61" s="105"/>
      <c r="CX61" s="105"/>
      <c r="CY61" s="105"/>
      <c r="CZ61" s="105"/>
      <c r="DA61" s="105"/>
      <c r="DB61" s="105"/>
      <c r="DC61" s="105">
        <f t="shared" si="106"/>
        <v>441992</v>
      </c>
    </row>
    <row r="62" spans="1:107" s="106" customFormat="1" ht="15" thickBot="1">
      <c r="A62" s="4" t="s">
        <v>167</v>
      </c>
      <c r="B62" s="100"/>
      <c r="C62" s="101"/>
      <c r="D62" s="102" t="s">
        <v>168</v>
      </c>
      <c r="E62" s="103" t="s">
        <v>169</v>
      </c>
      <c r="F62" s="107"/>
      <c r="G62" s="103"/>
      <c r="H62" s="104"/>
      <c r="I62" s="105"/>
      <c r="J62" s="105"/>
      <c r="K62" s="105"/>
      <c r="L62" s="105"/>
      <c r="M62" s="105"/>
      <c r="N62" s="105"/>
      <c r="O62" s="105"/>
      <c r="P62" s="105"/>
      <c r="Q62" s="4" t="s">
        <v>691</v>
      </c>
      <c r="R62" s="100"/>
      <c r="S62" s="101"/>
      <c r="T62" s="102" t="s">
        <v>168</v>
      </c>
      <c r="U62" s="103" t="s">
        <v>169</v>
      </c>
      <c r="V62" s="107"/>
      <c r="W62" s="103"/>
      <c r="X62" s="104"/>
      <c r="Y62" s="105"/>
      <c r="Z62" s="105"/>
      <c r="AA62" s="105"/>
      <c r="AB62" s="105"/>
      <c r="AC62" s="105"/>
      <c r="AD62" s="105"/>
      <c r="AE62" s="105"/>
      <c r="AF62" s="4" t="s">
        <v>692</v>
      </c>
      <c r="AG62" s="100"/>
      <c r="AH62" s="101"/>
      <c r="AI62" s="102" t="s">
        <v>168</v>
      </c>
      <c r="AJ62" s="103" t="s">
        <v>169</v>
      </c>
      <c r="AK62" s="107"/>
      <c r="AL62" s="103"/>
      <c r="AM62" s="104"/>
      <c r="AN62" s="105"/>
      <c r="AO62" s="105"/>
      <c r="AP62" s="105"/>
      <c r="AQ62" s="105"/>
      <c r="AR62" s="105"/>
      <c r="AS62" s="105"/>
      <c r="AT62" s="105"/>
      <c r="AU62" s="4" t="s">
        <v>693</v>
      </c>
      <c r="AV62" s="100"/>
      <c r="AW62" s="101"/>
      <c r="AX62" s="102" t="s">
        <v>168</v>
      </c>
      <c r="AY62" s="103" t="s">
        <v>169</v>
      </c>
      <c r="AZ62" s="107"/>
      <c r="BA62" s="103"/>
      <c r="BB62" s="104"/>
      <c r="BC62" s="105"/>
      <c r="BD62" s="105"/>
      <c r="BE62" s="105"/>
      <c r="BF62" s="105"/>
      <c r="BG62" s="105"/>
      <c r="BH62" s="105"/>
      <c r="BI62" s="105"/>
      <c r="BJ62" s="4" t="s">
        <v>694</v>
      </c>
      <c r="BK62" s="100"/>
      <c r="BL62" s="101"/>
      <c r="BM62" s="102" t="s">
        <v>168</v>
      </c>
      <c r="BN62" s="103" t="s">
        <v>169</v>
      </c>
      <c r="BO62" s="107"/>
      <c r="BP62" s="103"/>
      <c r="BQ62" s="104"/>
      <c r="BR62" s="105"/>
      <c r="BS62" s="105"/>
      <c r="BT62" s="105"/>
      <c r="BU62" s="105"/>
      <c r="BV62" s="105"/>
      <c r="BW62" s="105"/>
      <c r="BX62" s="105"/>
      <c r="BY62" s="4" t="s">
        <v>695</v>
      </c>
      <c r="BZ62" s="100"/>
      <c r="CA62" s="101"/>
      <c r="CB62" s="102" t="s">
        <v>168</v>
      </c>
      <c r="CC62" s="103" t="s">
        <v>169</v>
      </c>
      <c r="CD62" s="107"/>
      <c r="CE62" s="103"/>
      <c r="CF62" s="104"/>
      <c r="CG62" s="105"/>
      <c r="CH62" s="105"/>
      <c r="CI62" s="105"/>
      <c r="CJ62" s="105"/>
      <c r="CK62" s="105"/>
      <c r="CL62" s="105"/>
      <c r="CM62" s="105"/>
      <c r="CN62" s="4" t="s">
        <v>696</v>
      </c>
      <c r="CO62" s="100"/>
      <c r="CP62" s="101"/>
      <c r="CQ62" s="102" t="s">
        <v>168</v>
      </c>
      <c r="CR62" s="103" t="s">
        <v>169</v>
      </c>
      <c r="CS62" s="107"/>
      <c r="CT62" s="103"/>
      <c r="CU62" s="104"/>
      <c r="CV62" s="105"/>
      <c r="CW62" s="105"/>
      <c r="CX62" s="105"/>
      <c r="CY62" s="105"/>
      <c r="CZ62" s="105"/>
      <c r="DA62" s="105">
        <v>900</v>
      </c>
      <c r="DB62" s="105"/>
      <c r="DC62" s="105">
        <f t="shared" si="106"/>
        <v>900</v>
      </c>
    </row>
    <row r="63" spans="1:107" s="106" customFormat="1" ht="15" thickBot="1">
      <c r="A63" s="4" t="s">
        <v>170</v>
      </c>
      <c r="B63" s="100"/>
      <c r="C63" s="101"/>
      <c r="D63" s="102" t="s">
        <v>171</v>
      </c>
      <c r="E63" s="108" t="s">
        <v>172</v>
      </c>
      <c r="F63" s="109"/>
      <c r="G63" s="108"/>
      <c r="H63" s="110"/>
      <c r="I63" s="111"/>
      <c r="J63" s="111"/>
      <c r="K63" s="111"/>
      <c r="L63" s="111">
        <v>4800</v>
      </c>
      <c r="M63" s="111"/>
      <c r="N63" s="111"/>
      <c r="O63" s="111"/>
      <c r="P63" s="111"/>
      <c r="Q63" s="4" t="s">
        <v>697</v>
      </c>
      <c r="R63" s="100"/>
      <c r="S63" s="101"/>
      <c r="T63" s="102" t="s">
        <v>171</v>
      </c>
      <c r="U63" s="108" t="s">
        <v>172</v>
      </c>
      <c r="V63" s="109"/>
      <c r="W63" s="108"/>
      <c r="X63" s="110"/>
      <c r="Y63" s="111"/>
      <c r="Z63" s="111"/>
      <c r="AA63" s="111"/>
      <c r="AB63" s="111"/>
      <c r="AC63" s="111"/>
      <c r="AD63" s="111"/>
      <c r="AE63" s="111">
        <f>'[1]2. melléklet_II'!AE63+'[1]Javaslat_III'!N85</f>
        <v>41104</v>
      </c>
      <c r="AF63" s="4" t="s">
        <v>698</v>
      </c>
      <c r="AG63" s="100"/>
      <c r="AH63" s="101"/>
      <c r="AI63" s="102" t="s">
        <v>171</v>
      </c>
      <c r="AJ63" s="108" t="s">
        <v>172</v>
      </c>
      <c r="AK63" s="109"/>
      <c r="AL63" s="108"/>
      <c r="AM63" s="110"/>
      <c r="AN63" s="111"/>
      <c r="AO63" s="111"/>
      <c r="AP63" s="111"/>
      <c r="AQ63" s="111"/>
      <c r="AR63" s="111">
        <v>7850</v>
      </c>
      <c r="AS63" s="111"/>
      <c r="AT63" s="111"/>
      <c r="AU63" s="4" t="s">
        <v>699</v>
      </c>
      <c r="AV63" s="100"/>
      <c r="AW63" s="101"/>
      <c r="AX63" s="102" t="s">
        <v>171</v>
      </c>
      <c r="AY63" s="108" t="s">
        <v>172</v>
      </c>
      <c r="AZ63" s="109"/>
      <c r="BA63" s="108"/>
      <c r="BB63" s="110"/>
      <c r="BC63" s="111"/>
      <c r="BD63" s="111"/>
      <c r="BE63" s="111"/>
      <c r="BF63" s="111"/>
      <c r="BG63" s="111"/>
      <c r="BH63" s="111"/>
      <c r="BI63" s="111">
        <v>3500</v>
      </c>
      <c r="BJ63" s="4" t="s">
        <v>700</v>
      </c>
      <c r="BK63" s="100"/>
      <c r="BL63" s="101"/>
      <c r="BM63" s="102" t="s">
        <v>171</v>
      </c>
      <c r="BN63" s="108" t="s">
        <v>172</v>
      </c>
      <c r="BO63" s="109"/>
      <c r="BP63" s="108"/>
      <c r="BQ63" s="110"/>
      <c r="BR63" s="111"/>
      <c r="BS63" s="111"/>
      <c r="BT63" s="111"/>
      <c r="BU63" s="111">
        <v>6050</v>
      </c>
      <c r="BV63" s="111">
        <f>'[1]2. melléklet'!BV63+'[1]Javaslat_II'!N105+'[1]Javaslat_III'!N110</f>
        <v>34700</v>
      </c>
      <c r="BW63" s="111"/>
      <c r="BX63" s="111">
        <v>76791</v>
      </c>
      <c r="BY63" s="4" t="s">
        <v>701</v>
      </c>
      <c r="BZ63" s="100"/>
      <c r="CA63" s="101"/>
      <c r="CB63" s="102" t="s">
        <v>171</v>
      </c>
      <c r="CC63" s="108" t="s">
        <v>172</v>
      </c>
      <c r="CD63" s="109"/>
      <c r="CE63" s="108"/>
      <c r="CF63" s="110"/>
      <c r="CG63" s="111">
        <f>'[1]2. melléklet'!CG63+'[1]Javaslat_II'!N110</f>
        <v>25220</v>
      </c>
      <c r="CH63" s="111">
        <f>44938+'[1]Javaslat_III'!N115</f>
        <v>43438</v>
      </c>
      <c r="CI63" s="111">
        <v>2250</v>
      </c>
      <c r="CJ63" s="111">
        <f>8000+'[1]Javaslat_III'!N120</f>
        <v>9500</v>
      </c>
      <c r="CK63" s="111"/>
      <c r="CL63" s="111"/>
      <c r="CM63" s="111"/>
      <c r="CN63" s="4" t="s">
        <v>702</v>
      </c>
      <c r="CO63" s="100"/>
      <c r="CP63" s="101"/>
      <c r="CQ63" s="102" t="s">
        <v>171</v>
      </c>
      <c r="CR63" s="108" t="s">
        <v>172</v>
      </c>
      <c r="CS63" s="109"/>
      <c r="CT63" s="108"/>
      <c r="CU63" s="110"/>
      <c r="CV63" s="111"/>
      <c r="CW63" s="111"/>
      <c r="CX63" s="111"/>
      <c r="CY63" s="111"/>
      <c r="CZ63" s="111"/>
      <c r="DA63" s="111"/>
      <c r="DB63" s="111"/>
      <c r="DC63" s="105">
        <f t="shared" si="106"/>
        <v>255203</v>
      </c>
    </row>
    <row r="64" spans="1:107" s="106" customFormat="1" ht="15" thickBot="1">
      <c r="A64" s="4" t="s">
        <v>173</v>
      </c>
      <c r="B64" s="100"/>
      <c r="C64" s="101"/>
      <c r="D64" s="102" t="s">
        <v>174</v>
      </c>
      <c r="E64" s="103" t="s">
        <v>175</v>
      </c>
      <c r="F64" s="107"/>
      <c r="G64" s="103"/>
      <c r="H64" s="104"/>
      <c r="I64" s="105">
        <v>80000</v>
      </c>
      <c r="J64" s="105"/>
      <c r="K64" s="105"/>
      <c r="L64" s="105"/>
      <c r="M64" s="105"/>
      <c r="N64" s="105"/>
      <c r="O64" s="105"/>
      <c r="P64" s="105"/>
      <c r="Q64" s="4" t="s">
        <v>703</v>
      </c>
      <c r="R64" s="100"/>
      <c r="S64" s="101"/>
      <c r="T64" s="102" t="s">
        <v>174</v>
      </c>
      <c r="U64" s="103" t="s">
        <v>175</v>
      </c>
      <c r="V64" s="107"/>
      <c r="W64" s="103"/>
      <c r="X64" s="104"/>
      <c r="Y64" s="105"/>
      <c r="Z64" s="105"/>
      <c r="AA64" s="105"/>
      <c r="AB64" s="105"/>
      <c r="AC64" s="105"/>
      <c r="AD64" s="105"/>
      <c r="AE64" s="105"/>
      <c r="AF64" s="4" t="s">
        <v>704</v>
      </c>
      <c r="AG64" s="100"/>
      <c r="AH64" s="101"/>
      <c r="AI64" s="102" t="s">
        <v>174</v>
      </c>
      <c r="AJ64" s="103" t="s">
        <v>175</v>
      </c>
      <c r="AK64" s="107"/>
      <c r="AL64" s="103"/>
      <c r="AM64" s="104"/>
      <c r="AN64" s="105"/>
      <c r="AO64" s="105"/>
      <c r="AP64" s="105"/>
      <c r="AQ64" s="105"/>
      <c r="AR64" s="105"/>
      <c r="AS64" s="105"/>
      <c r="AT64" s="105"/>
      <c r="AU64" s="4" t="s">
        <v>705</v>
      </c>
      <c r="AV64" s="100"/>
      <c r="AW64" s="101"/>
      <c r="AX64" s="102" t="s">
        <v>174</v>
      </c>
      <c r="AY64" s="103" t="s">
        <v>175</v>
      </c>
      <c r="AZ64" s="107"/>
      <c r="BA64" s="103"/>
      <c r="BB64" s="104"/>
      <c r="BC64" s="105"/>
      <c r="BD64" s="105"/>
      <c r="BE64" s="105"/>
      <c r="BF64" s="105"/>
      <c r="BG64" s="105"/>
      <c r="BH64" s="105"/>
      <c r="BI64" s="105"/>
      <c r="BJ64" s="4" t="s">
        <v>706</v>
      </c>
      <c r="BK64" s="100"/>
      <c r="BL64" s="101"/>
      <c r="BM64" s="102" t="s">
        <v>174</v>
      </c>
      <c r="BN64" s="103" t="s">
        <v>175</v>
      </c>
      <c r="BO64" s="107"/>
      <c r="BP64" s="103"/>
      <c r="BQ64" s="104"/>
      <c r="BR64" s="105"/>
      <c r="BS64" s="105"/>
      <c r="BT64" s="105"/>
      <c r="BU64" s="105"/>
      <c r="BV64" s="105"/>
      <c r="BW64" s="105"/>
      <c r="BX64" s="105"/>
      <c r="BY64" s="4" t="s">
        <v>707</v>
      </c>
      <c r="BZ64" s="100"/>
      <c r="CA64" s="101"/>
      <c r="CB64" s="102" t="s">
        <v>174</v>
      </c>
      <c r="CC64" s="103" t="s">
        <v>175</v>
      </c>
      <c r="CD64" s="107"/>
      <c r="CE64" s="103"/>
      <c r="CF64" s="104"/>
      <c r="CG64" s="105"/>
      <c r="CH64" s="105"/>
      <c r="CI64" s="105"/>
      <c r="CJ64" s="105"/>
      <c r="CK64" s="105"/>
      <c r="CL64" s="105"/>
      <c r="CM64" s="105"/>
      <c r="CN64" s="4" t="s">
        <v>708</v>
      </c>
      <c r="CO64" s="100"/>
      <c r="CP64" s="101"/>
      <c r="CQ64" s="102" t="s">
        <v>174</v>
      </c>
      <c r="CR64" s="103" t="s">
        <v>175</v>
      </c>
      <c r="CS64" s="107"/>
      <c r="CT64" s="103"/>
      <c r="CU64" s="104"/>
      <c r="CV64" s="105"/>
      <c r="CW64" s="105"/>
      <c r="CX64" s="105"/>
      <c r="CY64" s="105"/>
      <c r="CZ64" s="105"/>
      <c r="DA64" s="105"/>
      <c r="DB64" s="105"/>
      <c r="DC64" s="105">
        <f t="shared" si="106"/>
        <v>80000</v>
      </c>
    </row>
    <row r="65" spans="1:107" s="106" customFormat="1" ht="15" thickBot="1">
      <c r="A65" s="4" t="s">
        <v>176</v>
      </c>
      <c r="B65" s="100"/>
      <c r="C65" s="101"/>
      <c r="D65" s="102" t="s">
        <v>177</v>
      </c>
      <c r="E65" s="103" t="s">
        <v>178</v>
      </c>
      <c r="F65" s="107"/>
      <c r="G65" s="103"/>
      <c r="H65" s="104"/>
      <c r="I65" s="105">
        <f>'[1]2. melléklet'!I65+'[1]Javaslat_II'!N52+'[1]Javaslat_III'!N40</f>
        <v>16283</v>
      </c>
      <c r="J65" s="105"/>
      <c r="K65" s="105"/>
      <c r="L65" s="105"/>
      <c r="M65" s="105"/>
      <c r="N65" s="105"/>
      <c r="O65" s="105"/>
      <c r="P65" s="105"/>
      <c r="Q65" s="4" t="s">
        <v>709</v>
      </c>
      <c r="R65" s="100"/>
      <c r="S65" s="101"/>
      <c r="T65" s="102" t="s">
        <v>177</v>
      </c>
      <c r="U65" s="103" t="s">
        <v>178</v>
      </c>
      <c r="V65" s="107"/>
      <c r="W65" s="103"/>
      <c r="X65" s="104"/>
      <c r="Y65" s="105"/>
      <c r="Z65" s="105"/>
      <c r="AA65" s="105"/>
      <c r="AB65" s="105"/>
      <c r="AC65" s="105"/>
      <c r="AD65" s="105"/>
      <c r="AE65" s="105"/>
      <c r="AF65" s="4" t="s">
        <v>710</v>
      </c>
      <c r="AG65" s="100"/>
      <c r="AH65" s="101"/>
      <c r="AI65" s="102" t="s">
        <v>177</v>
      </c>
      <c r="AJ65" s="103" t="s">
        <v>178</v>
      </c>
      <c r="AK65" s="107"/>
      <c r="AL65" s="103"/>
      <c r="AM65" s="104"/>
      <c r="AN65" s="105"/>
      <c r="AO65" s="105"/>
      <c r="AP65" s="105"/>
      <c r="AQ65" s="105"/>
      <c r="AR65" s="105"/>
      <c r="AS65" s="105"/>
      <c r="AT65" s="105"/>
      <c r="AU65" s="4" t="s">
        <v>711</v>
      </c>
      <c r="AV65" s="100"/>
      <c r="AW65" s="101"/>
      <c r="AX65" s="102" t="s">
        <v>177</v>
      </c>
      <c r="AY65" s="103" t="s">
        <v>178</v>
      </c>
      <c r="AZ65" s="107"/>
      <c r="BA65" s="103"/>
      <c r="BB65" s="104"/>
      <c r="BC65" s="105"/>
      <c r="BD65" s="105"/>
      <c r="BE65" s="105"/>
      <c r="BF65" s="105"/>
      <c r="BG65" s="105"/>
      <c r="BH65" s="105"/>
      <c r="BI65" s="105"/>
      <c r="BJ65" s="4" t="s">
        <v>712</v>
      </c>
      <c r="BK65" s="100"/>
      <c r="BL65" s="101"/>
      <c r="BM65" s="102" t="s">
        <v>177</v>
      </c>
      <c r="BN65" s="103" t="s">
        <v>178</v>
      </c>
      <c r="BO65" s="107"/>
      <c r="BP65" s="103"/>
      <c r="BQ65" s="104"/>
      <c r="BR65" s="105"/>
      <c r="BS65" s="105"/>
      <c r="BT65" s="105"/>
      <c r="BU65" s="105"/>
      <c r="BV65" s="105"/>
      <c r="BW65" s="105"/>
      <c r="BX65" s="105"/>
      <c r="BY65" s="4" t="s">
        <v>713</v>
      </c>
      <c r="BZ65" s="100"/>
      <c r="CA65" s="101"/>
      <c r="CB65" s="102" t="s">
        <v>177</v>
      </c>
      <c r="CC65" s="103" t="s">
        <v>178</v>
      </c>
      <c r="CD65" s="107"/>
      <c r="CE65" s="103"/>
      <c r="CF65" s="104"/>
      <c r="CG65" s="105"/>
      <c r="CH65" s="105"/>
      <c r="CI65" s="105"/>
      <c r="CJ65" s="105"/>
      <c r="CK65" s="105"/>
      <c r="CL65" s="105"/>
      <c r="CM65" s="105"/>
      <c r="CN65" s="4" t="s">
        <v>714</v>
      </c>
      <c r="CO65" s="100"/>
      <c r="CP65" s="101"/>
      <c r="CQ65" s="102" t="s">
        <v>177</v>
      </c>
      <c r="CR65" s="103" t="s">
        <v>178</v>
      </c>
      <c r="CS65" s="107"/>
      <c r="CT65" s="103"/>
      <c r="CU65" s="104"/>
      <c r="CV65" s="105"/>
      <c r="CW65" s="105"/>
      <c r="CX65" s="105"/>
      <c r="CY65" s="105"/>
      <c r="CZ65" s="105"/>
      <c r="DA65" s="105"/>
      <c r="DB65" s="105"/>
      <c r="DC65" s="105">
        <f t="shared" si="106"/>
        <v>16283</v>
      </c>
    </row>
    <row r="66" spans="1:107" s="86" customFormat="1" ht="16.5" thickBot="1">
      <c r="A66" s="4" t="s">
        <v>179</v>
      </c>
      <c r="B66" s="83" t="s">
        <v>92</v>
      </c>
      <c r="C66" s="84" t="s">
        <v>180</v>
      </c>
      <c r="D66" s="112"/>
      <c r="E66" s="112"/>
      <c r="F66" s="84"/>
      <c r="G66" s="84"/>
      <c r="H66" s="84"/>
      <c r="I66" s="85">
        <f>SUM(I67:I69)</f>
        <v>312814</v>
      </c>
      <c r="J66" s="85"/>
      <c r="K66" s="85">
        <f aca="true" t="shared" si="114" ref="K66:P66">SUM(K67:K69)</f>
        <v>28175</v>
      </c>
      <c r="L66" s="85">
        <f t="shared" si="114"/>
        <v>865892</v>
      </c>
      <c r="M66" s="85">
        <f t="shared" si="114"/>
        <v>0</v>
      </c>
      <c r="N66" s="85">
        <f t="shared" si="114"/>
        <v>0</v>
      </c>
      <c r="O66" s="85">
        <f t="shared" si="114"/>
        <v>10500</v>
      </c>
      <c r="P66" s="85">
        <f t="shared" si="114"/>
        <v>0</v>
      </c>
      <c r="Q66" s="4" t="s">
        <v>715</v>
      </c>
      <c r="R66" s="83" t="s">
        <v>92</v>
      </c>
      <c r="S66" s="84" t="s">
        <v>180</v>
      </c>
      <c r="T66" s="112"/>
      <c r="U66" s="112"/>
      <c r="V66" s="84"/>
      <c r="W66" s="84"/>
      <c r="X66" s="84"/>
      <c r="Y66" s="85">
        <f aca="true" t="shared" si="115" ref="Y66:AE66">SUM(Y67:Y69)</f>
        <v>0</v>
      </c>
      <c r="Z66" s="85">
        <f t="shared" si="115"/>
        <v>0</v>
      </c>
      <c r="AA66" s="85">
        <f t="shared" si="115"/>
        <v>0</v>
      </c>
      <c r="AB66" s="85">
        <f t="shared" si="115"/>
        <v>0</v>
      </c>
      <c r="AC66" s="85">
        <f t="shared" si="115"/>
        <v>9500</v>
      </c>
      <c r="AD66" s="85">
        <f t="shared" si="115"/>
        <v>0</v>
      </c>
      <c r="AE66" s="85">
        <f t="shared" si="115"/>
        <v>0</v>
      </c>
      <c r="AF66" s="4" t="s">
        <v>716</v>
      </c>
      <c r="AG66" s="83" t="s">
        <v>92</v>
      </c>
      <c r="AH66" s="84" t="s">
        <v>180</v>
      </c>
      <c r="AI66" s="112"/>
      <c r="AJ66" s="112"/>
      <c r="AK66" s="84"/>
      <c r="AL66" s="84"/>
      <c r="AM66" s="84"/>
      <c r="AN66" s="85">
        <f aca="true" t="shared" si="116" ref="AN66:AT66">SUM(AN67:AN69)</f>
        <v>236765</v>
      </c>
      <c r="AO66" s="85">
        <f t="shared" si="116"/>
        <v>0</v>
      </c>
      <c r="AP66" s="85">
        <f t="shared" si="116"/>
        <v>0</v>
      </c>
      <c r="AQ66" s="85">
        <f t="shared" si="116"/>
        <v>0</v>
      </c>
      <c r="AR66" s="85">
        <f t="shared" si="116"/>
        <v>1500</v>
      </c>
      <c r="AS66" s="85">
        <f t="shared" si="116"/>
        <v>13843</v>
      </c>
      <c r="AT66" s="85">
        <f t="shared" si="116"/>
        <v>13600</v>
      </c>
      <c r="AU66" s="4" t="s">
        <v>717</v>
      </c>
      <c r="AV66" s="83" t="s">
        <v>92</v>
      </c>
      <c r="AW66" s="84" t="s">
        <v>180</v>
      </c>
      <c r="AX66" s="112"/>
      <c r="AY66" s="112"/>
      <c r="AZ66" s="84"/>
      <c r="BA66" s="84"/>
      <c r="BB66" s="84"/>
      <c r="BC66" s="85">
        <f aca="true" t="shared" si="117" ref="BC66:BI66">SUM(BC67:BC69)</f>
        <v>10826</v>
      </c>
      <c r="BD66" s="85">
        <f t="shared" si="117"/>
        <v>0</v>
      </c>
      <c r="BE66" s="85">
        <f t="shared" si="117"/>
        <v>5017</v>
      </c>
      <c r="BF66" s="85">
        <f t="shared" si="117"/>
        <v>39527</v>
      </c>
      <c r="BG66" s="85">
        <f t="shared" si="117"/>
        <v>52750</v>
      </c>
      <c r="BH66" s="85">
        <f t="shared" si="117"/>
        <v>99918</v>
      </c>
      <c r="BI66" s="85">
        <f t="shared" si="117"/>
        <v>0</v>
      </c>
      <c r="BJ66" s="4" t="s">
        <v>718</v>
      </c>
      <c r="BK66" s="83" t="s">
        <v>92</v>
      </c>
      <c r="BL66" s="84" t="s">
        <v>180</v>
      </c>
      <c r="BM66" s="112"/>
      <c r="BN66" s="112"/>
      <c r="BO66" s="84"/>
      <c r="BP66" s="84"/>
      <c r="BQ66" s="84"/>
      <c r="BR66" s="85">
        <f aca="true" t="shared" si="118" ref="BR66:BX66">SUM(BR67:BR69)</f>
        <v>0</v>
      </c>
      <c r="BS66" s="85">
        <f t="shared" si="118"/>
        <v>180</v>
      </c>
      <c r="BT66" s="85">
        <f t="shared" si="118"/>
        <v>0</v>
      </c>
      <c r="BU66" s="85">
        <f t="shared" si="118"/>
        <v>111397</v>
      </c>
      <c r="BV66" s="85">
        <f t="shared" si="118"/>
        <v>0</v>
      </c>
      <c r="BW66" s="85">
        <f t="shared" si="118"/>
        <v>0</v>
      </c>
      <c r="BX66" s="85">
        <f t="shared" si="118"/>
        <v>10000</v>
      </c>
      <c r="BY66" s="4" t="s">
        <v>719</v>
      </c>
      <c r="BZ66" s="83" t="s">
        <v>92</v>
      </c>
      <c r="CA66" s="84" t="s">
        <v>180</v>
      </c>
      <c r="CB66" s="112"/>
      <c r="CC66" s="112"/>
      <c r="CD66" s="84"/>
      <c r="CE66" s="84"/>
      <c r="CF66" s="84"/>
      <c r="CG66" s="85">
        <f aca="true" t="shared" si="119" ref="CG66:CM66">SUM(CG67:CG69)</f>
        <v>0</v>
      </c>
      <c r="CH66" s="85">
        <f t="shared" si="119"/>
        <v>0</v>
      </c>
      <c r="CI66" s="85">
        <f t="shared" si="119"/>
        <v>0</v>
      </c>
      <c r="CJ66" s="85">
        <f t="shared" si="119"/>
        <v>8000</v>
      </c>
      <c r="CK66" s="85">
        <f t="shared" si="119"/>
        <v>0</v>
      </c>
      <c r="CL66" s="85">
        <f t="shared" si="119"/>
        <v>0</v>
      </c>
      <c r="CM66" s="85">
        <f t="shared" si="119"/>
        <v>0</v>
      </c>
      <c r="CN66" s="4" t="s">
        <v>720</v>
      </c>
      <c r="CO66" s="83" t="s">
        <v>92</v>
      </c>
      <c r="CP66" s="84" t="s">
        <v>180</v>
      </c>
      <c r="CQ66" s="112"/>
      <c r="CR66" s="112"/>
      <c r="CS66" s="84"/>
      <c r="CT66" s="84"/>
      <c r="CU66" s="84"/>
      <c r="CV66" s="85">
        <f aca="true" t="shared" si="120" ref="CV66:DA66">SUM(CV67:CV69)</f>
        <v>0</v>
      </c>
      <c r="CW66" s="85">
        <f t="shared" si="120"/>
        <v>0</v>
      </c>
      <c r="CX66" s="85">
        <f t="shared" si="120"/>
        <v>0</v>
      </c>
      <c r="CY66" s="85">
        <f t="shared" si="120"/>
        <v>0</v>
      </c>
      <c r="CZ66" s="85">
        <f t="shared" si="120"/>
        <v>0</v>
      </c>
      <c r="DA66" s="85">
        <f t="shared" si="120"/>
        <v>0</v>
      </c>
      <c r="DB66" s="85">
        <f>SUM(DB67:DB69)</f>
        <v>0</v>
      </c>
      <c r="DC66" s="85">
        <f t="shared" si="106"/>
        <v>1830204</v>
      </c>
    </row>
    <row r="67" spans="1:107" s="86" customFormat="1" ht="16.5" thickBot="1">
      <c r="A67" s="4" t="s">
        <v>181</v>
      </c>
      <c r="B67" s="87"/>
      <c r="C67" s="88" t="s">
        <v>95</v>
      </c>
      <c r="D67" s="89" t="s">
        <v>182</v>
      </c>
      <c r="E67" s="89"/>
      <c r="F67" s="89"/>
      <c r="G67" s="89"/>
      <c r="H67" s="90"/>
      <c r="I67" s="91"/>
      <c r="J67" s="91"/>
      <c r="K67" s="91">
        <v>25950</v>
      </c>
      <c r="L67" s="91">
        <f>'[1]2. melléklet'!L67+'[1]Javaslat_II'!N67+'[1]Javaslat_III'!N65</f>
        <v>629697</v>
      </c>
      <c r="M67" s="91"/>
      <c r="N67" s="91"/>
      <c r="O67" s="91">
        <v>10500</v>
      </c>
      <c r="P67" s="91"/>
      <c r="Q67" s="4" t="s">
        <v>721</v>
      </c>
      <c r="R67" s="87"/>
      <c r="S67" s="88" t="s">
        <v>95</v>
      </c>
      <c r="T67" s="89" t="s">
        <v>182</v>
      </c>
      <c r="U67" s="89"/>
      <c r="V67" s="89"/>
      <c r="W67" s="89"/>
      <c r="X67" s="90"/>
      <c r="Y67" s="91"/>
      <c r="Z67" s="91"/>
      <c r="AA67" s="91"/>
      <c r="AB67" s="91"/>
      <c r="AC67" s="91">
        <v>9500</v>
      </c>
      <c r="AD67" s="91"/>
      <c r="AE67" s="91"/>
      <c r="AF67" s="4" t="s">
        <v>722</v>
      </c>
      <c r="AG67" s="87"/>
      <c r="AH67" s="88" t="s">
        <v>95</v>
      </c>
      <c r="AI67" s="89" t="s">
        <v>182</v>
      </c>
      <c r="AJ67" s="89"/>
      <c r="AK67" s="89"/>
      <c r="AL67" s="89"/>
      <c r="AM67" s="90"/>
      <c r="AN67" s="91">
        <v>117151</v>
      </c>
      <c r="AO67" s="91"/>
      <c r="AP67" s="91"/>
      <c r="AQ67" s="91"/>
      <c r="AR67" s="91">
        <v>1500</v>
      </c>
      <c r="AS67" s="91">
        <f>'[1]2. melléklet_II'!AS67+'[1]Javaslat_III'!N90</f>
        <v>13843</v>
      </c>
      <c r="AT67" s="91"/>
      <c r="AU67" s="4" t="s">
        <v>723</v>
      </c>
      <c r="AV67" s="87"/>
      <c r="AW67" s="88" t="s">
        <v>95</v>
      </c>
      <c r="AX67" s="89" t="s">
        <v>182</v>
      </c>
      <c r="AY67" s="89"/>
      <c r="AZ67" s="89"/>
      <c r="BA67" s="89"/>
      <c r="BB67" s="90"/>
      <c r="BC67" s="91">
        <v>10826</v>
      </c>
      <c r="BD67" s="91"/>
      <c r="BE67" s="91">
        <f>'[1]2. melléklet_II'!BE67+'[1]Javaslat_III'!N95</f>
        <v>5017</v>
      </c>
      <c r="BF67" s="91">
        <v>39527</v>
      </c>
      <c r="BG67" s="91">
        <v>35600</v>
      </c>
      <c r="BH67" s="91"/>
      <c r="BI67" s="91"/>
      <c r="BJ67" s="4" t="s">
        <v>724</v>
      </c>
      <c r="BK67" s="87"/>
      <c r="BL67" s="88" t="s">
        <v>95</v>
      </c>
      <c r="BM67" s="89" t="s">
        <v>182</v>
      </c>
      <c r="BN67" s="89"/>
      <c r="BO67" s="89"/>
      <c r="BP67" s="89"/>
      <c r="BQ67" s="90"/>
      <c r="BR67" s="91"/>
      <c r="BS67" s="91">
        <v>180</v>
      </c>
      <c r="BT67" s="91"/>
      <c r="BU67" s="91">
        <v>7537</v>
      </c>
      <c r="BV67" s="91"/>
      <c r="BW67" s="91"/>
      <c r="BX67" s="91">
        <v>10000</v>
      </c>
      <c r="BY67" s="4" t="s">
        <v>725</v>
      </c>
      <c r="BZ67" s="87"/>
      <c r="CA67" s="88" t="s">
        <v>95</v>
      </c>
      <c r="CB67" s="89" t="s">
        <v>182</v>
      </c>
      <c r="CC67" s="89"/>
      <c r="CD67" s="89"/>
      <c r="CE67" s="89"/>
      <c r="CF67" s="90"/>
      <c r="CG67" s="91"/>
      <c r="CH67" s="91"/>
      <c r="CI67" s="91"/>
      <c r="CJ67" s="91"/>
      <c r="CK67" s="91"/>
      <c r="CL67" s="91"/>
      <c r="CM67" s="91"/>
      <c r="CN67" s="4" t="s">
        <v>726</v>
      </c>
      <c r="CO67" s="87"/>
      <c r="CP67" s="88" t="s">
        <v>95</v>
      </c>
      <c r="CQ67" s="89" t="s">
        <v>182</v>
      </c>
      <c r="CR67" s="89"/>
      <c r="CS67" s="89"/>
      <c r="CT67" s="89"/>
      <c r="CU67" s="90"/>
      <c r="CV67" s="91"/>
      <c r="CW67" s="91"/>
      <c r="CX67" s="91"/>
      <c r="CY67" s="91"/>
      <c r="CZ67" s="91"/>
      <c r="DA67" s="91"/>
      <c r="DB67" s="91"/>
      <c r="DC67" s="91">
        <f t="shared" si="106"/>
        <v>916828</v>
      </c>
    </row>
    <row r="68" spans="1:107" s="86" customFormat="1" ht="16.5" thickBot="1">
      <c r="A68" s="4" t="s">
        <v>183</v>
      </c>
      <c r="B68" s="87"/>
      <c r="C68" s="88" t="s">
        <v>104</v>
      </c>
      <c r="D68" s="92" t="s">
        <v>184</v>
      </c>
      <c r="E68" s="92"/>
      <c r="F68" s="92"/>
      <c r="G68" s="92"/>
      <c r="H68" s="94"/>
      <c r="I68" s="95"/>
      <c r="J68" s="95"/>
      <c r="K68" s="95">
        <f>'[1]2. melléklet_II'!K68+'[1]Javaslat_III'!N57</f>
        <v>2225</v>
      </c>
      <c r="L68" s="95">
        <v>176195</v>
      </c>
      <c r="M68" s="95"/>
      <c r="N68" s="95"/>
      <c r="O68" s="95"/>
      <c r="P68" s="95"/>
      <c r="Q68" s="4" t="s">
        <v>727</v>
      </c>
      <c r="R68" s="87"/>
      <c r="S68" s="88" t="s">
        <v>104</v>
      </c>
      <c r="T68" s="92" t="s">
        <v>184</v>
      </c>
      <c r="U68" s="92"/>
      <c r="V68" s="92"/>
      <c r="W68" s="92"/>
      <c r="X68" s="94"/>
      <c r="Y68" s="95"/>
      <c r="Z68" s="95"/>
      <c r="AA68" s="95"/>
      <c r="AB68" s="95"/>
      <c r="AC68" s="95"/>
      <c r="AD68" s="95"/>
      <c r="AE68" s="95"/>
      <c r="AF68" s="4" t="s">
        <v>728</v>
      </c>
      <c r="AG68" s="87"/>
      <c r="AH68" s="88" t="s">
        <v>104</v>
      </c>
      <c r="AI68" s="92" t="s">
        <v>184</v>
      </c>
      <c r="AJ68" s="92"/>
      <c r="AK68" s="92"/>
      <c r="AL68" s="92"/>
      <c r="AM68" s="94"/>
      <c r="AN68" s="95">
        <v>119614</v>
      </c>
      <c r="AO68" s="95"/>
      <c r="AP68" s="95"/>
      <c r="AQ68" s="95"/>
      <c r="AR68" s="95"/>
      <c r="AS68" s="95"/>
      <c r="AT68" s="95"/>
      <c r="AU68" s="4" t="s">
        <v>729</v>
      </c>
      <c r="AV68" s="87"/>
      <c r="AW68" s="88" t="s">
        <v>104</v>
      </c>
      <c r="AX68" s="92" t="s">
        <v>184</v>
      </c>
      <c r="AY68" s="92"/>
      <c r="AZ68" s="92"/>
      <c r="BA68" s="92"/>
      <c r="BB68" s="94"/>
      <c r="BC68" s="95"/>
      <c r="BD68" s="95"/>
      <c r="BE68" s="95"/>
      <c r="BF68" s="95"/>
      <c r="BG68" s="95">
        <f>'[1]2. melléklet_II'!BG68+'[1]Javaslat_III'!N100</f>
        <v>6450</v>
      </c>
      <c r="BH68" s="95"/>
      <c r="BI68" s="95"/>
      <c r="BJ68" s="4" t="s">
        <v>730</v>
      </c>
      <c r="BK68" s="87"/>
      <c r="BL68" s="88" t="s">
        <v>104</v>
      </c>
      <c r="BM68" s="92" t="s">
        <v>184</v>
      </c>
      <c r="BN68" s="92"/>
      <c r="BO68" s="92"/>
      <c r="BP68" s="92"/>
      <c r="BQ68" s="94"/>
      <c r="BR68" s="95"/>
      <c r="BS68" s="95"/>
      <c r="BT68" s="95"/>
      <c r="BU68" s="95"/>
      <c r="BV68" s="95"/>
      <c r="BW68" s="95"/>
      <c r="BX68" s="95"/>
      <c r="BY68" s="4" t="s">
        <v>731</v>
      </c>
      <c r="BZ68" s="87"/>
      <c r="CA68" s="88" t="s">
        <v>104</v>
      </c>
      <c r="CB68" s="92" t="s">
        <v>184</v>
      </c>
      <c r="CC68" s="92"/>
      <c r="CD68" s="92"/>
      <c r="CE68" s="92"/>
      <c r="CF68" s="94"/>
      <c r="CG68" s="95"/>
      <c r="CH68" s="95"/>
      <c r="CI68" s="95"/>
      <c r="CJ68" s="95"/>
      <c r="CK68" s="95"/>
      <c r="CL68" s="95"/>
      <c r="CM68" s="95"/>
      <c r="CN68" s="4" t="s">
        <v>732</v>
      </c>
      <c r="CO68" s="87"/>
      <c r="CP68" s="88" t="s">
        <v>104</v>
      </c>
      <c r="CQ68" s="92" t="s">
        <v>184</v>
      </c>
      <c r="CR68" s="92"/>
      <c r="CS68" s="92"/>
      <c r="CT68" s="92"/>
      <c r="CU68" s="94"/>
      <c r="CV68" s="95"/>
      <c r="CW68" s="95"/>
      <c r="CX68" s="95"/>
      <c r="CY68" s="95"/>
      <c r="CZ68" s="95"/>
      <c r="DA68" s="95"/>
      <c r="DB68" s="95"/>
      <c r="DC68" s="95">
        <f t="shared" si="106"/>
        <v>304484</v>
      </c>
    </row>
    <row r="69" spans="1:107" s="86" customFormat="1" ht="16.5" thickBot="1">
      <c r="A69" s="4" t="s">
        <v>185</v>
      </c>
      <c r="B69" s="87"/>
      <c r="C69" s="88" t="s">
        <v>112</v>
      </c>
      <c r="D69" s="92" t="s">
        <v>186</v>
      </c>
      <c r="E69" s="93"/>
      <c r="F69" s="92"/>
      <c r="G69" s="92"/>
      <c r="H69" s="94"/>
      <c r="I69" s="95">
        <f>SUM(I70:I73)</f>
        <v>312814</v>
      </c>
      <c r="J69" s="95"/>
      <c r="K69" s="95">
        <f aca="true" t="shared" si="121" ref="K69:P69">SUM(K70:K73)</f>
        <v>0</v>
      </c>
      <c r="L69" s="95">
        <f t="shared" si="121"/>
        <v>60000</v>
      </c>
      <c r="M69" s="95">
        <f t="shared" si="121"/>
        <v>0</v>
      </c>
      <c r="N69" s="95">
        <f t="shared" si="121"/>
        <v>0</v>
      </c>
      <c r="O69" s="95">
        <f t="shared" si="121"/>
        <v>0</v>
      </c>
      <c r="P69" s="95">
        <f t="shared" si="121"/>
        <v>0</v>
      </c>
      <c r="Q69" s="4" t="s">
        <v>733</v>
      </c>
      <c r="R69" s="87"/>
      <c r="S69" s="88" t="s">
        <v>112</v>
      </c>
      <c r="T69" s="92" t="s">
        <v>186</v>
      </c>
      <c r="U69" s="93"/>
      <c r="V69" s="92"/>
      <c r="W69" s="92"/>
      <c r="X69" s="94"/>
      <c r="Y69" s="95">
        <f aca="true" t="shared" si="122" ref="Y69:AE69">SUM(Y70:Y73)</f>
        <v>0</v>
      </c>
      <c r="Z69" s="95">
        <f t="shared" si="122"/>
        <v>0</v>
      </c>
      <c r="AA69" s="95">
        <f t="shared" si="122"/>
        <v>0</v>
      </c>
      <c r="AB69" s="95">
        <f t="shared" si="122"/>
        <v>0</v>
      </c>
      <c r="AC69" s="95">
        <f t="shared" si="122"/>
        <v>0</v>
      </c>
      <c r="AD69" s="95">
        <f t="shared" si="122"/>
        <v>0</v>
      </c>
      <c r="AE69" s="95">
        <f t="shared" si="122"/>
        <v>0</v>
      </c>
      <c r="AF69" s="4" t="s">
        <v>734</v>
      </c>
      <c r="AG69" s="87"/>
      <c r="AH69" s="88" t="s">
        <v>112</v>
      </c>
      <c r="AI69" s="92" t="s">
        <v>186</v>
      </c>
      <c r="AJ69" s="93"/>
      <c r="AK69" s="92"/>
      <c r="AL69" s="92"/>
      <c r="AM69" s="94"/>
      <c r="AN69" s="95">
        <f aca="true" t="shared" si="123" ref="AN69:AT69">SUM(AN70:AN73)</f>
        <v>0</v>
      </c>
      <c r="AO69" s="95">
        <f t="shared" si="123"/>
        <v>0</v>
      </c>
      <c r="AP69" s="95">
        <f t="shared" si="123"/>
        <v>0</v>
      </c>
      <c r="AQ69" s="95">
        <f t="shared" si="123"/>
        <v>0</v>
      </c>
      <c r="AR69" s="95">
        <f t="shared" si="123"/>
        <v>0</v>
      </c>
      <c r="AS69" s="95">
        <f t="shared" si="123"/>
        <v>0</v>
      </c>
      <c r="AT69" s="95">
        <f t="shared" si="123"/>
        <v>13600</v>
      </c>
      <c r="AU69" s="4" t="s">
        <v>735</v>
      </c>
      <c r="AV69" s="87"/>
      <c r="AW69" s="88" t="s">
        <v>112</v>
      </c>
      <c r="AX69" s="92" t="s">
        <v>186</v>
      </c>
      <c r="AY69" s="93"/>
      <c r="AZ69" s="92"/>
      <c r="BA69" s="92"/>
      <c r="BB69" s="94"/>
      <c r="BC69" s="95">
        <f aca="true" t="shared" si="124" ref="BC69:BI69">SUM(BC70:BC73)</f>
        <v>0</v>
      </c>
      <c r="BD69" s="95">
        <f t="shared" si="124"/>
        <v>0</v>
      </c>
      <c r="BE69" s="95">
        <f t="shared" si="124"/>
        <v>0</v>
      </c>
      <c r="BF69" s="95">
        <f t="shared" si="124"/>
        <v>0</v>
      </c>
      <c r="BG69" s="95">
        <f t="shared" si="124"/>
        <v>10700</v>
      </c>
      <c r="BH69" s="95">
        <f t="shared" si="124"/>
        <v>99918</v>
      </c>
      <c r="BI69" s="95">
        <f t="shared" si="124"/>
        <v>0</v>
      </c>
      <c r="BJ69" s="4" t="s">
        <v>736</v>
      </c>
      <c r="BK69" s="87"/>
      <c r="BL69" s="88" t="s">
        <v>112</v>
      </c>
      <c r="BM69" s="92" t="s">
        <v>186</v>
      </c>
      <c r="BN69" s="93"/>
      <c r="BO69" s="92"/>
      <c r="BP69" s="92"/>
      <c r="BQ69" s="94"/>
      <c r="BR69" s="95">
        <f aca="true" t="shared" si="125" ref="BR69:BX69">SUM(BR70:BR73)</f>
        <v>0</v>
      </c>
      <c r="BS69" s="95">
        <f t="shared" si="125"/>
        <v>0</v>
      </c>
      <c r="BT69" s="95">
        <f t="shared" si="125"/>
        <v>0</v>
      </c>
      <c r="BU69" s="95">
        <f t="shared" si="125"/>
        <v>103860</v>
      </c>
      <c r="BV69" s="95">
        <f t="shared" si="125"/>
        <v>0</v>
      </c>
      <c r="BW69" s="95">
        <f t="shared" si="125"/>
        <v>0</v>
      </c>
      <c r="BX69" s="95">
        <f t="shared" si="125"/>
        <v>0</v>
      </c>
      <c r="BY69" s="4" t="s">
        <v>737</v>
      </c>
      <c r="BZ69" s="87"/>
      <c r="CA69" s="88" t="s">
        <v>112</v>
      </c>
      <c r="CB69" s="92" t="s">
        <v>186</v>
      </c>
      <c r="CC69" s="93"/>
      <c r="CD69" s="92"/>
      <c r="CE69" s="92"/>
      <c r="CF69" s="94"/>
      <c r="CG69" s="95">
        <f aca="true" t="shared" si="126" ref="CG69:CM69">SUM(CG70:CG73)</f>
        <v>0</v>
      </c>
      <c r="CH69" s="95">
        <f t="shared" si="126"/>
        <v>0</v>
      </c>
      <c r="CI69" s="95">
        <f t="shared" si="126"/>
        <v>0</v>
      </c>
      <c r="CJ69" s="95">
        <f t="shared" si="126"/>
        <v>8000</v>
      </c>
      <c r="CK69" s="95">
        <f t="shared" si="126"/>
        <v>0</v>
      </c>
      <c r="CL69" s="95">
        <f t="shared" si="126"/>
        <v>0</v>
      </c>
      <c r="CM69" s="95">
        <f t="shared" si="126"/>
        <v>0</v>
      </c>
      <c r="CN69" s="4" t="s">
        <v>738</v>
      </c>
      <c r="CO69" s="87"/>
      <c r="CP69" s="88" t="s">
        <v>112</v>
      </c>
      <c r="CQ69" s="92" t="s">
        <v>186</v>
      </c>
      <c r="CR69" s="93"/>
      <c r="CS69" s="92"/>
      <c r="CT69" s="92"/>
      <c r="CU69" s="94"/>
      <c r="CV69" s="95">
        <f aca="true" t="shared" si="127" ref="CV69:DA69">SUM(CV70:CV73)</f>
        <v>0</v>
      </c>
      <c r="CW69" s="95">
        <f t="shared" si="127"/>
        <v>0</v>
      </c>
      <c r="CX69" s="95">
        <f t="shared" si="127"/>
        <v>0</v>
      </c>
      <c r="CY69" s="95">
        <f t="shared" si="127"/>
        <v>0</v>
      </c>
      <c r="CZ69" s="95">
        <f t="shared" si="127"/>
        <v>0</v>
      </c>
      <c r="DA69" s="95">
        <f t="shared" si="127"/>
        <v>0</v>
      </c>
      <c r="DB69" s="95">
        <f>SUM(DB70:DB73)</f>
        <v>0</v>
      </c>
      <c r="DC69" s="95">
        <f t="shared" si="106"/>
        <v>608892</v>
      </c>
    </row>
    <row r="70" spans="1:107" s="106" customFormat="1" ht="15" thickBot="1">
      <c r="A70" s="4" t="s">
        <v>187</v>
      </c>
      <c r="B70" s="100"/>
      <c r="C70" s="113"/>
      <c r="D70" s="102" t="s">
        <v>188</v>
      </c>
      <c r="E70" s="103" t="s">
        <v>189</v>
      </c>
      <c r="F70" s="103"/>
      <c r="G70" s="103"/>
      <c r="H70" s="104"/>
      <c r="I70" s="105"/>
      <c r="J70" s="105"/>
      <c r="K70" s="105"/>
      <c r="L70" s="105"/>
      <c r="M70" s="105"/>
      <c r="N70" s="105"/>
      <c r="O70" s="105"/>
      <c r="P70" s="105"/>
      <c r="Q70" s="4" t="s">
        <v>739</v>
      </c>
      <c r="R70" s="100"/>
      <c r="S70" s="113"/>
      <c r="T70" s="102" t="s">
        <v>188</v>
      </c>
      <c r="U70" s="103" t="s">
        <v>189</v>
      </c>
      <c r="V70" s="103"/>
      <c r="W70" s="103"/>
      <c r="X70" s="104"/>
      <c r="Y70" s="105"/>
      <c r="Z70" s="105"/>
      <c r="AA70" s="105"/>
      <c r="AB70" s="105"/>
      <c r="AC70" s="105"/>
      <c r="AD70" s="105"/>
      <c r="AE70" s="105"/>
      <c r="AF70" s="4" t="s">
        <v>740</v>
      </c>
      <c r="AG70" s="100"/>
      <c r="AH70" s="113"/>
      <c r="AI70" s="102" t="s">
        <v>188</v>
      </c>
      <c r="AJ70" s="103" t="s">
        <v>189</v>
      </c>
      <c r="AK70" s="103"/>
      <c r="AL70" s="103"/>
      <c r="AM70" s="104"/>
      <c r="AN70" s="105"/>
      <c r="AO70" s="105"/>
      <c r="AP70" s="105"/>
      <c r="AQ70" s="105"/>
      <c r="AR70" s="105"/>
      <c r="AS70" s="105"/>
      <c r="AT70" s="105"/>
      <c r="AU70" s="4" t="s">
        <v>741</v>
      </c>
      <c r="AV70" s="100"/>
      <c r="AW70" s="113"/>
      <c r="AX70" s="102" t="s">
        <v>188</v>
      </c>
      <c r="AY70" s="103" t="s">
        <v>189</v>
      </c>
      <c r="AZ70" s="103"/>
      <c r="BA70" s="103"/>
      <c r="BB70" s="104"/>
      <c r="BC70" s="105"/>
      <c r="BD70" s="105"/>
      <c r="BE70" s="105"/>
      <c r="BF70" s="105"/>
      <c r="BG70" s="105"/>
      <c r="BH70" s="105"/>
      <c r="BI70" s="105"/>
      <c r="BJ70" s="4" t="s">
        <v>742</v>
      </c>
      <c r="BK70" s="100"/>
      <c r="BL70" s="113"/>
      <c r="BM70" s="102" t="s">
        <v>188</v>
      </c>
      <c r="BN70" s="103" t="s">
        <v>189</v>
      </c>
      <c r="BO70" s="103"/>
      <c r="BP70" s="103"/>
      <c r="BQ70" s="104"/>
      <c r="BR70" s="105"/>
      <c r="BS70" s="105"/>
      <c r="BT70" s="105"/>
      <c r="BU70" s="105"/>
      <c r="BV70" s="105"/>
      <c r="BW70" s="105"/>
      <c r="BX70" s="105"/>
      <c r="BY70" s="4" t="s">
        <v>743</v>
      </c>
      <c r="BZ70" s="100"/>
      <c r="CA70" s="113"/>
      <c r="CB70" s="102" t="s">
        <v>188</v>
      </c>
      <c r="CC70" s="103" t="s">
        <v>189</v>
      </c>
      <c r="CD70" s="103"/>
      <c r="CE70" s="103"/>
      <c r="CF70" s="104"/>
      <c r="CG70" s="105"/>
      <c r="CH70" s="105"/>
      <c r="CI70" s="105"/>
      <c r="CJ70" s="105"/>
      <c r="CK70" s="105"/>
      <c r="CL70" s="105"/>
      <c r="CM70" s="105"/>
      <c r="CN70" s="4" t="s">
        <v>744</v>
      </c>
      <c r="CO70" s="100"/>
      <c r="CP70" s="113"/>
      <c r="CQ70" s="102" t="s">
        <v>188</v>
      </c>
      <c r="CR70" s="103" t="s">
        <v>189</v>
      </c>
      <c r="CS70" s="103"/>
      <c r="CT70" s="103"/>
      <c r="CU70" s="104"/>
      <c r="CV70" s="105"/>
      <c r="CW70" s="105"/>
      <c r="CX70" s="105"/>
      <c r="CY70" s="105"/>
      <c r="CZ70" s="105"/>
      <c r="DA70" s="105"/>
      <c r="DB70" s="105"/>
      <c r="DC70" s="105">
        <f t="shared" si="106"/>
        <v>0</v>
      </c>
    </row>
    <row r="71" spans="1:107" s="106" customFormat="1" ht="15" thickBot="1">
      <c r="A71" s="4" t="s">
        <v>190</v>
      </c>
      <c r="B71" s="100"/>
      <c r="C71" s="113"/>
      <c r="D71" s="102" t="s">
        <v>191</v>
      </c>
      <c r="E71" s="103" t="s">
        <v>192</v>
      </c>
      <c r="F71" s="103"/>
      <c r="G71" s="103"/>
      <c r="H71" s="104"/>
      <c r="I71" s="105"/>
      <c r="J71" s="105"/>
      <c r="K71" s="105"/>
      <c r="L71" s="105"/>
      <c r="M71" s="105"/>
      <c r="N71" s="105"/>
      <c r="O71" s="105"/>
      <c r="P71" s="105"/>
      <c r="Q71" s="4" t="s">
        <v>745</v>
      </c>
      <c r="R71" s="100"/>
      <c r="S71" s="113"/>
      <c r="T71" s="102" t="s">
        <v>191</v>
      </c>
      <c r="U71" s="103" t="s">
        <v>192</v>
      </c>
      <c r="V71" s="103"/>
      <c r="W71" s="103"/>
      <c r="X71" s="104"/>
      <c r="Y71" s="105"/>
      <c r="Z71" s="105"/>
      <c r="AA71" s="105"/>
      <c r="AB71" s="105"/>
      <c r="AC71" s="105"/>
      <c r="AD71" s="105"/>
      <c r="AE71" s="105"/>
      <c r="AF71" s="4" t="s">
        <v>746</v>
      </c>
      <c r="AG71" s="100"/>
      <c r="AH71" s="113"/>
      <c r="AI71" s="102" t="s">
        <v>191</v>
      </c>
      <c r="AJ71" s="103" t="s">
        <v>192</v>
      </c>
      <c r="AK71" s="103"/>
      <c r="AL71" s="103"/>
      <c r="AM71" s="104"/>
      <c r="AN71" s="105"/>
      <c r="AO71" s="105"/>
      <c r="AP71" s="105"/>
      <c r="AQ71" s="105"/>
      <c r="AR71" s="105"/>
      <c r="AS71" s="105"/>
      <c r="AT71" s="105">
        <v>13600</v>
      </c>
      <c r="AU71" s="4" t="s">
        <v>747</v>
      </c>
      <c r="AV71" s="100"/>
      <c r="AW71" s="113"/>
      <c r="AX71" s="102" t="s">
        <v>191</v>
      </c>
      <c r="AY71" s="103" t="s">
        <v>192</v>
      </c>
      <c r="AZ71" s="103"/>
      <c r="BA71" s="103"/>
      <c r="BB71" s="104"/>
      <c r="BC71" s="105"/>
      <c r="BD71" s="105"/>
      <c r="BE71" s="105"/>
      <c r="BF71" s="105"/>
      <c r="BG71" s="105"/>
      <c r="BH71" s="105"/>
      <c r="BI71" s="105"/>
      <c r="BJ71" s="4" t="s">
        <v>748</v>
      </c>
      <c r="BK71" s="100"/>
      <c r="BL71" s="113"/>
      <c r="BM71" s="102" t="s">
        <v>191</v>
      </c>
      <c r="BN71" s="103" t="s">
        <v>192</v>
      </c>
      <c r="BO71" s="103"/>
      <c r="BP71" s="103"/>
      <c r="BQ71" s="104"/>
      <c r="BR71" s="105"/>
      <c r="BS71" s="105"/>
      <c r="BT71" s="105"/>
      <c r="BU71" s="105">
        <f>'[1]Javaslat_III'!N105</f>
        <v>43360</v>
      </c>
      <c r="BV71" s="105"/>
      <c r="BW71" s="105"/>
      <c r="BX71" s="105"/>
      <c r="BY71" s="4" t="s">
        <v>749</v>
      </c>
      <c r="BZ71" s="100"/>
      <c r="CA71" s="113"/>
      <c r="CB71" s="102" t="s">
        <v>191</v>
      </c>
      <c r="CC71" s="103" t="s">
        <v>192</v>
      </c>
      <c r="CD71" s="103"/>
      <c r="CE71" s="103"/>
      <c r="CF71" s="104"/>
      <c r="CG71" s="105"/>
      <c r="CH71" s="105"/>
      <c r="CI71" s="105"/>
      <c r="CJ71" s="105"/>
      <c r="CK71" s="105"/>
      <c r="CL71" s="105"/>
      <c r="CM71" s="105"/>
      <c r="CN71" s="4" t="s">
        <v>750</v>
      </c>
      <c r="CO71" s="100"/>
      <c r="CP71" s="113"/>
      <c r="CQ71" s="102" t="s">
        <v>191</v>
      </c>
      <c r="CR71" s="103" t="s">
        <v>192</v>
      </c>
      <c r="CS71" s="103"/>
      <c r="CT71" s="103"/>
      <c r="CU71" s="104"/>
      <c r="CV71" s="105"/>
      <c r="CW71" s="105"/>
      <c r="CX71" s="105"/>
      <c r="CY71" s="105"/>
      <c r="CZ71" s="105"/>
      <c r="DA71" s="105"/>
      <c r="DB71" s="105"/>
      <c r="DC71" s="105">
        <f t="shared" si="106"/>
        <v>56960</v>
      </c>
    </row>
    <row r="72" spans="1:107" s="106" customFormat="1" ht="15" thickBot="1">
      <c r="A72" s="4" t="s">
        <v>193</v>
      </c>
      <c r="B72" s="100"/>
      <c r="C72" s="113"/>
      <c r="D72" s="102" t="s">
        <v>194</v>
      </c>
      <c r="E72" s="103" t="s">
        <v>195</v>
      </c>
      <c r="F72" s="107"/>
      <c r="G72" s="103"/>
      <c r="H72" s="104"/>
      <c r="I72" s="105"/>
      <c r="J72" s="105"/>
      <c r="K72" s="105"/>
      <c r="L72" s="105">
        <v>60000</v>
      </c>
      <c r="M72" s="105"/>
      <c r="N72" s="105"/>
      <c r="O72" s="105"/>
      <c r="P72" s="105"/>
      <c r="Q72" s="4" t="s">
        <v>751</v>
      </c>
      <c r="R72" s="100"/>
      <c r="S72" s="113"/>
      <c r="T72" s="102" t="s">
        <v>194</v>
      </c>
      <c r="U72" s="103" t="s">
        <v>195</v>
      </c>
      <c r="V72" s="107"/>
      <c r="W72" s="103"/>
      <c r="X72" s="104"/>
      <c r="Y72" s="105"/>
      <c r="Z72" s="105"/>
      <c r="AA72" s="105"/>
      <c r="AB72" s="105"/>
      <c r="AC72" s="105"/>
      <c r="AD72" s="105"/>
      <c r="AE72" s="105"/>
      <c r="AF72" s="4" t="s">
        <v>752</v>
      </c>
      <c r="AG72" s="100"/>
      <c r="AH72" s="113"/>
      <c r="AI72" s="102" t="s">
        <v>194</v>
      </c>
      <c r="AJ72" s="103" t="s">
        <v>195</v>
      </c>
      <c r="AK72" s="107"/>
      <c r="AL72" s="103"/>
      <c r="AM72" s="104"/>
      <c r="AN72" s="105"/>
      <c r="AO72" s="105"/>
      <c r="AP72" s="105"/>
      <c r="AQ72" s="105"/>
      <c r="AR72" s="105"/>
      <c r="AS72" s="105"/>
      <c r="AT72" s="105"/>
      <c r="AU72" s="4" t="s">
        <v>753</v>
      </c>
      <c r="AV72" s="100"/>
      <c r="AW72" s="113"/>
      <c r="AX72" s="102" t="s">
        <v>194</v>
      </c>
      <c r="AY72" s="103" t="s">
        <v>195</v>
      </c>
      <c r="AZ72" s="107"/>
      <c r="BA72" s="103"/>
      <c r="BB72" s="104"/>
      <c r="BC72" s="105"/>
      <c r="BD72" s="105"/>
      <c r="BE72" s="105"/>
      <c r="BF72" s="105"/>
      <c r="BG72" s="105">
        <v>10700</v>
      </c>
      <c r="BH72" s="105">
        <f>'[1]2. melléklet'!BH72+'[1]Javaslat_II'!N100</f>
        <v>99918</v>
      </c>
      <c r="BI72" s="105"/>
      <c r="BJ72" s="4" t="s">
        <v>754</v>
      </c>
      <c r="BK72" s="100"/>
      <c r="BL72" s="113"/>
      <c r="BM72" s="102" t="s">
        <v>194</v>
      </c>
      <c r="BN72" s="103" t="s">
        <v>195</v>
      </c>
      <c r="BO72" s="107"/>
      <c r="BP72" s="103"/>
      <c r="BQ72" s="104"/>
      <c r="BR72" s="105"/>
      <c r="BS72" s="105"/>
      <c r="BT72" s="105"/>
      <c r="BU72" s="105">
        <v>60500</v>
      </c>
      <c r="BV72" s="105"/>
      <c r="BW72" s="105"/>
      <c r="BX72" s="105"/>
      <c r="BY72" s="4" t="s">
        <v>755</v>
      </c>
      <c r="BZ72" s="100"/>
      <c r="CA72" s="113"/>
      <c r="CB72" s="102" t="s">
        <v>194</v>
      </c>
      <c r="CC72" s="103" t="s">
        <v>195</v>
      </c>
      <c r="CD72" s="107"/>
      <c r="CE72" s="103"/>
      <c r="CF72" s="104"/>
      <c r="CG72" s="105"/>
      <c r="CH72" s="105"/>
      <c r="CI72" s="105"/>
      <c r="CJ72" s="105">
        <v>8000</v>
      </c>
      <c r="CK72" s="105"/>
      <c r="CL72" s="105"/>
      <c r="CM72" s="105"/>
      <c r="CN72" s="4" t="s">
        <v>756</v>
      </c>
      <c r="CO72" s="100"/>
      <c r="CP72" s="113"/>
      <c r="CQ72" s="102" t="s">
        <v>194</v>
      </c>
      <c r="CR72" s="103" t="s">
        <v>195</v>
      </c>
      <c r="CS72" s="107"/>
      <c r="CT72" s="103"/>
      <c r="CU72" s="104"/>
      <c r="CV72" s="105"/>
      <c r="CW72" s="105"/>
      <c r="CX72" s="105"/>
      <c r="CY72" s="105"/>
      <c r="CZ72" s="105"/>
      <c r="DA72" s="105"/>
      <c r="DB72" s="105"/>
      <c r="DC72" s="105">
        <f t="shared" si="106"/>
        <v>239118</v>
      </c>
    </row>
    <row r="73" spans="1:107" s="106" customFormat="1" ht="15" thickBot="1">
      <c r="A73" s="4" t="s">
        <v>196</v>
      </c>
      <c r="B73" s="100"/>
      <c r="C73" s="113"/>
      <c r="D73" s="102" t="s">
        <v>197</v>
      </c>
      <c r="E73" s="103" t="s">
        <v>198</v>
      </c>
      <c r="F73" s="107"/>
      <c r="G73" s="103"/>
      <c r="H73" s="104"/>
      <c r="I73" s="111">
        <f>'[1]2. melléklet'!I73+'[1]Javaslat_II'!N43+'[1]Javaslat_III'!N26</f>
        <v>312814</v>
      </c>
      <c r="J73" s="111"/>
      <c r="K73" s="111"/>
      <c r="L73" s="111"/>
      <c r="M73" s="111"/>
      <c r="N73" s="111"/>
      <c r="O73" s="111"/>
      <c r="P73" s="111"/>
      <c r="Q73" s="4" t="s">
        <v>757</v>
      </c>
      <c r="R73" s="100"/>
      <c r="S73" s="113"/>
      <c r="T73" s="102" t="s">
        <v>197</v>
      </c>
      <c r="U73" s="103" t="s">
        <v>198</v>
      </c>
      <c r="V73" s="107"/>
      <c r="W73" s="103"/>
      <c r="X73" s="104"/>
      <c r="Y73" s="111"/>
      <c r="Z73" s="111"/>
      <c r="AA73" s="111"/>
      <c r="AB73" s="111"/>
      <c r="AC73" s="111"/>
      <c r="AD73" s="111"/>
      <c r="AE73" s="111"/>
      <c r="AF73" s="4" t="s">
        <v>758</v>
      </c>
      <c r="AG73" s="100"/>
      <c r="AH73" s="113"/>
      <c r="AI73" s="102" t="s">
        <v>197</v>
      </c>
      <c r="AJ73" s="103" t="s">
        <v>198</v>
      </c>
      <c r="AK73" s="107"/>
      <c r="AL73" s="103"/>
      <c r="AM73" s="104"/>
      <c r="AN73" s="111"/>
      <c r="AO73" s="111"/>
      <c r="AP73" s="111"/>
      <c r="AQ73" s="111"/>
      <c r="AR73" s="111"/>
      <c r="AS73" s="111"/>
      <c r="AT73" s="111"/>
      <c r="AU73" s="4" t="s">
        <v>759</v>
      </c>
      <c r="AV73" s="100"/>
      <c r="AW73" s="113"/>
      <c r="AX73" s="102" t="s">
        <v>197</v>
      </c>
      <c r="AY73" s="103" t="s">
        <v>198</v>
      </c>
      <c r="AZ73" s="107"/>
      <c r="BA73" s="103"/>
      <c r="BB73" s="104"/>
      <c r="BC73" s="111"/>
      <c r="BD73" s="111"/>
      <c r="BE73" s="111"/>
      <c r="BF73" s="111"/>
      <c r="BG73" s="111"/>
      <c r="BH73" s="111"/>
      <c r="BI73" s="111"/>
      <c r="BJ73" s="4" t="s">
        <v>760</v>
      </c>
      <c r="BK73" s="100"/>
      <c r="BL73" s="113"/>
      <c r="BM73" s="102" t="s">
        <v>197</v>
      </c>
      <c r="BN73" s="103" t="s">
        <v>198</v>
      </c>
      <c r="BO73" s="107"/>
      <c r="BP73" s="103"/>
      <c r="BQ73" s="104"/>
      <c r="BR73" s="111"/>
      <c r="BS73" s="111"/>
      <c r="BT73" s="111"/>
      <c r="BU73" s="111"/>
      <c r="BV73" s="111"/>
      <c r="BW73" s="111"/>
      <c r="BX73" s="111"/>
      <c r="BY73" s="4" t="s">
        <v>761</v>
      </c>
      <c r="BZ73" s="100"/>
      <c r="CA73" s="113"/>
      <c r="CB73" s="102" t="s">
        <v>197</v>
      </c>
      <c r="CC73" s="103" t="s">
        <v>198</v>
      </c>
      <c r="CD73" s="107"/>
      <c r="CE73" s="103"/>
      <c r="CF73" s="104"/>
      <c r="CG73" s="111"/>
      <c r="CH73" s="111"/>
      <c r="CI73" s="111"/>
      <c r="CJ73" s="111"/>
      <c r="CK73" s="111"/>
      <c r="CL73" s="111"/>
      <c r="CM73" s="111"/>
      <c r="CN73" s="4" t="s">
        <v>762</v>
      </c>
      <c r="CO73" s="100"/>
      <c r="CP73" s="113"/>
      <c r="CQ73" s="102" t="s">
        <v>197</v>
      </c>
      <c r="CR73" s="103" t="s">
        <v>198</v>
      </c>
      <c r="CS73" s="107"/>
      <c r="CT73" s="103"/>
      <c r="CU73" s="104"/>
      <c r="CV73" s="111"/>
      <c r="CW73" s="111"/>
      <c r="CX73" s="111"/>
      <c r="CY73" s="111"/>
      <c r="CZ73" s="111"/>
      <c r="DA73" s="111"/>
      <c r="DB73" s="111"/>
      <c r="DC73" s="105">
        <f t="shared" si="106"/>
        <v>312814</v>
      </c>
    </row>
    <row r="74" spans="1:107" s="117" customFormat="1" ht="30" customHeight="1" thickBot="1">
      <c r="A74" s="4" t="s">
        <v>199</v>
      </c>
      <c r="B74" s="114" t="s">
        <v>200</v>
      </c>
      <c r="C74" s="115"/>
      <c r="D74" s="116"/>
      <c r="E74" s="116"/>
      <c r="F74" s="116"/>
      <c r="G74" s="116"/>
      <c r="H74" s="116"/>
      <c r="I74" s="64">
        <f>SUM(I54,I66)</f>
        <v>556958</v>
      </c>
      <c r="J74" s="64"/>
      <c r="K74" s="64">
        <f aca="true" t="shared" si="128" ref="K74:P74">SUM(K54,K66)</f>
        <v>44201</v>
      </c>
      <c r="L74" s="64">
        <f t="shared" si="128"/>
        <v>1050551</v>
      </c>
      <c r="M74" s="64">
        <f t="shared" si="128"/>
        <v>432617</v>
      </c>
      <c r="N74" s="64">
        <f t="shared" si="128"/>
        <v>0</v>
      </c>
      <c r="O74" s="64">
        <f t="shared" si="128"/>
        <v>86036</v>
      </c>
      <c r="P74" s="64">
        <f t="shared" si="128"/>
        <v>0</v>
      </c>
      <c r="Q74" s="4" t="s">
        <v>763</v>
      </c>
      <c r="R74" s="114" t="s">
        <v>200</v>
      </c>
      <c r="S74" s="115"/>
      <c r="T74" s="116"/>
      <c r="U74" s="116"/>
      <c r="V74" s="116"/>
      <c r="W74" s="116"/>
      <c r="X74" s="116"/>
      <c r="Y74" s="64">
        <f>SUM(Y54,Y66)</f>
        <v>3221</v>
      </c>
      <c r="Z74" s="64">
        <f aca="true" t="shared" si="129" ref="Z74:AE74">SUM(Z54,Z66)</f>
        <v>0</v>
      </c>
      <c r="AA74" s="64">
        <f t="shared" si="129"/>
        <v>200</v>
      </c>
      <c r="AB74" s="64">
        <f t="shared" si="129"/>
        <v>0</v>
      </c>
      <c r="AC74" s="64">
        <f t="shared" si="129"/>
        <v>44896</v>
      </c>
      <c r="AD74" s="64">
        <f t="shared" si="129"/>
        <v>3500</v>
      </c>
      <c r="AE74" s="64">
        <f t="shared" si="129"/>
        <v>41104</v>
      </c>
      <c r="AF74" s="4" t="s">
        <v>764</v>
      </c>
      <c r="AG74" s="114" t="s">
        <v>200</v>
      </c>
      <c r="AH74" s="115"/>
      <c r="AI74" s="116"/>
      <c r="AJ74" s="116"/>
      <c r="AK74" s="116"/>
      <c r="AL74" s="116"/>
      <c r="AM74" s="116"/>
      <c r="AN74" s="64">
        <f>SUM(AN54,AN66)</f>
        <v>236765</v>
      </c>
      <c r="AO74" s="64">
        <f aca="true" t="shared" si="130" ref="AO74:AT74">SUM(AO54,AO66)</f>
        <v>51614</v>
      </c>
      <c r="AP74" s="64">
        <f t="shared" si="130"/>
        <v>3620</v>
      </c>
      <c r="AQ74" s="64">
        <f t="shared" si="130"/>
        <v>1600</v>
      </c>
      <c r="AR74" s="64">
        <f t="shared" si="130"/>
        <v>58518</v>
      </c>
      <c r="AS74" s="64">
        <f t="shared" si="130"/>
        <v>75105</v>
      </c>
      <c r="AT74" s="64">
        <f t="shared" si="130"/>
        <v>13600</v>
      </c>
      <c r="AU74" s="4" t="s">
        <v>765</v>
      </c>
      <c r="AV74" s="114" t="s">
        <v>200</v>
      </c>
      <c r="AW74" s="115"/>
      <c r="AX74" s="116"/>
      <c r="AY74" s="116"/>
      <c r="AZ74" s="116"/>
      <c r="BA74" s="116"/>
      <c r="BB74" s="116"/>
      <c r="BC74" s="64">
        <f>SUM(BC54,BC66)</f>
        <v>14816</v>
      </c>
      <c r="BD74" s="64">
        <f aca="true" t="shared" si="131" ref="BD74:BI74">SUM(BD54,BD66)</f>
        <v>0</v>
      </c>
      <c r="BE74" s="64">
        <f t="shared" si="131"/>
        <v>5217</v>
      </c>
      <c r="BF74" s="64">
        <f t="shared" si="131"/>
        <v>90578</v>
      </c>
      <c r="BG74" s="64">
        <f t="shared" si="131"/>
        <v>107491</v>
      </c>
      <c r="BH74" s="64">
        <f t="shared" si="131"/>
        <v>99918</v>
      </c>
      <c r="BI74" s="64">
        <f t="shared" si="131"/>
        <v>9263</v>
      </c>
      <c r="BJ74" s="4" t="s">
        <v>766</v>
      </c>
      <c r="BK74" s="114" t="s">
        <v>200</v>
      </c>
      <c r="BL74" s="115"/>
      <c r="BM74" s="116"/>
      <c r="BN74" s="116"/>
      <c r="BO74" s="116"/>
      <c r="BP74" s="116"/>
      <c r="BQ74" s="116"/>
      <c r="BR74" s="64">
        <f>SUM(BR54,BR66)</f>
        <v>0</v>
      </c>
      <c r="BS74" s="64">
        <f aca="true" t="shared" si="132" ref="BS74:BX74">SUM(BS54,BS66)</f>
        <v>37836</v>
      </c>
      <c r="BT74" s="64">
        <f t="shared" si="132"/>
        <v>12026</v>
      </c>
      <c r="BU74" s="64">
        <f t="shared" si="132"/>
        <v>117447</v>
      </c>
      <c r="BV74" s="64">
        <f t="shared" si="132"/>
        <v>34700</v>
      </c>
      <c r="BW74" s="64">
        <f t="shared" si="132"/>
        <v>950</v>
      </c>
      <c r="BX74" s="64">
        <f t="shared" si="132"/>
        <v>86791</v>
      </c>
      <c r="BY74" s="4" t="s">
        <v>767</v>
      </c>
      <c r="BZ74" s="114" t="s">
        <v>200</v>
      </c>
      <c r="CA74" s="115"/>
      <c r="CB74" s="116"/>
      <c r="CC74" s="116"/>
      <c r="CD74" s="116"/>
      <c r="CE74" s="116"/>
      <c r="CF74" s="116"/>
      <c r="CG74" s="64">
        <f>SUM(CG54,CG66)</f>
        <v>25220</v>
      </c>
      <c r="CH74" s="64">
        <f aca="true" t="shared" si="133" ref="CH74:CM74">SUM(CH54,CH66)</f>
        <v>43438</v>
      </c>
      <c r="CI74" s="64">
        <f t="shared" si="133"/>
        <v>2250</v>
      </c>
      <c r="CJ74" s="64">
        <f t="shared" si="133"/>
        <v>17500</v>
      </c>
      <c r="CK74" s="64">
        <f t="shared" si="133"/>
        <v>2600</v>
      </c>
      <c r="CL74" s="64">
        <f t="shared" si="133"/>
        <v>3500</v>
      </c>
      <c r="CM74" s="64">
        <f t="shared" si="133"/>
        <v>2866</v>
      </c>
      <c r="CN74" s="4" t="s">
        <v>768</v>
      </c>
      <c r="CO74" s="114" t="s">
        <v>769</v>
      </c>
      <c r="CP74" s="115"/>
      <c r="CQ74" s="116"/>
      <c r="CR74" s="116"/>
      <c r="CS74" s="116"/>
      <c r="CT74" s="116"/>
      <c r="CU74" s="116"/>
      <c r="CV74" s="64">
        <f aca="true" t="shared" si="134" ref="CV74:DB74">SUM(CV54,CV66)</f>
        <v>5744</v>
      </c>
      <c r="CW74" s="64">
        <f t="shared" si="134"/>
        <v>10560</v>
      </c>
      <c r="CX74" s="64">
        <f t="shared" si="134"/>
        <v>400</v>
      </c>
      <c r="CY74" s="64">
        <f t="shared" si="134"/>
        <v>1626</v>
      </c>
      <c r="CZ74" s="64">
        <f t="shared" si="134"/>
        <v>8609</v>
      </c>
      <c r="DA74" s="64">
        <f t="shared" si="134"/>
        <v>11000</v>
      </c>
      <c r="DB74" s="64">
        <f t="shared" si="134"/>
        <v>0</v>
      </c>
      <c r="DC74" s="64">
        <f t="shared" si="106"/>
        <v>3456452</v>
      </c>
    </row>
    <row r="75" spans="1:107" s="86" customFormat="1" ht="16.5" thickBot="1">
      <c r="A75" s="4" t="s">
        <v>201</v>
      </c>
      <c r="B75" s="83" t="s">
        <v>123</v>
      </c>
      <c r="C75" s="84" t="s">
        <v>202</v>
      </c>
      <c r="D75" s="84"/>
      <c r="E75" s="84"/>
      <c r="F75" s="84"/>
      <c r="G75" s="84"/>
      <c r="H75" s="84"/>
      <c r="I75" s="85">
        <f aca="true" t="shared" si="135" ref="I75:P75">SUM(I76:I78)</f>
        <v>0</v>
      </c>
      <c r="J75" s="85"/>
      <c r="K75" s="85">
        <f t="shared" si="135"/>
        <v>0</v>
      </c>
      <c r="L75" s="85">
        <f t="shared" si="135"/>
        <v>0</v>
      </c>
      <c r="M75" s="85">
        <f t="shared" si="135"/>
        <v>0</v>
      </c>
      <c r="N75" s="85">
        <f t="shared" si="135"/>
        <v>0</v>
      </c>
      <c r="O75" s="85">
        <f t="shared" si="135"/>
        <v>0</v>
      </c>
      <c r="P75" s="85">
        <f t="shared" si="135"/>
        <v>21189</v>
      </c>
      <c r="Q75" s="4" t="s">
        <v>770</v>
      </c>
      <c r="R75" s="83" t="s">
        <v>123</v>
      </c>
      <c r="S75" s="84" t="s">
        <v>202</v>
      </c>
      <c r="T75" s="84"/>
      <c r="U75" s="84"/>
      <c r="V75" s="84"/>
      <c r="W75" s="84"/>
      <c r="X75" s="84"/>
      <c r="Y75" s="85">
        <f aca="true" t="shared" si="136" ref="Y75:AE75">SUM(Y76:Y78)</f>
        <v>0</v>
      </c>
      <c r="Z75" s="85">
        <f t="shared" si="136"/>
        <v>1313558</v>
      </c>
      <c r="AA75" s="85">
        <f t="shared" si="136"/>
        <v>0</v>
      </c>
      <c r="AB75" s="85">
        <f t="shared" si="136"/>
        <v>0</v>
      </c>
      <c r="AC75" s="85">
        <f t="shared" si="136"/>
        <v>0</v>
      </c>
      <c r="AD75" s="85">
        <f t="shared" si="136"/>
        <v>0</v>
      </c>
      <c r="AE75" s="85">
        <f t="shared" si="136"/>
        <v>0</v>
      </c>
      <c r="AF75" s="4" t="s">
        <v>771</v>
      </c>
      <c r="AG75" s="83" t="s">
        <v>123</v>
      </c>
      <c r="AH75" s="84" t="s">
        <v>202</v>
      </c>
      <c r="AI75" s="84"/>
      <c r="AJ75" s="84"/>
      <c r="AK75" s="84"/>
      <c r="AL75" s="84"/>
      <c r="AM75" s="84"/>
      <c r="AN75" s="85">
        <f aca="true" t="shared" si="137" ref="AN75:AT75">SUM(AN76:AN78)</f>
        <v>0</v>
      </c>
      <c r="AO75" s="85">
        <f t="shared" si="137"/>
        <v>0</v>
      </c>
      <c r="AP75" s="85">
        <f t="shared" si="137"/>
        <v>0</v>
      </c>
      <c r="AQ75" s="85">
        <f t="shared" si="137"/>
        <v>0</v>
      </c>
      <c r="AR75" s="85">
        <f t="shared" si="137"/>
        <v>0</v>
      </c>
      <c r="AS75" s="85">
        <f t="shared" si="137"/>
        <v>0</v>
      </c>
      <c r="AT75" s="85">
        <f t="shared" si="137"/>
        <v>0</v>
      </c>
      <c r="AU75" s="4" t="s">
        <v>772</v>
      </c>
      <c r="AV75" s="83" t="s">
        <v>123</v>
      </c>
      <c r="AW75" s="84" t="s">
        <v>202</v>
      </c>
      <c r="AX75" s="84"/>
      <c r="AY75" s="84"/>
      <c r="AZ75" s="84"/>
      <c r="BA75" s="84"/>
      <c r="BB75" s="84"/>
      <c r="BC75" s="85">
        <f aca="true" t="shared" si="138" ref="BC75:BI75">SUM(BC76:BC78)</f>
        <v>0</v>
      </c>
      <c r="BD75" s="85">
        <f t="shared" si="138"/>
        <v>0</v>
      </c>
      <c r="BE75" s="85">
        <f t="shared" si="138"/>
        <v>0</v>
      </c>
      <c r="BF75" s="85">
        <f t="shared" si="138"/>
        <v>0</v>
      </c>
      <c r="BG75" s="85">
        <f t="shared" si="138"/>
        <v>0</v>
      </c>
      <c r="BH75" s="85">
        <f t="shared" si="138"/>
        <v>0</v>
      </c>
      <c r="BI75" s="85">
        <f t="shared" si="138"/>
        <v>0</v>
      </c>
      <c r="BJ75" s="4" t="s">
        <v>773</v>
      </c>
      <c r="BK75" s="83" t="s">
        <v>123</v>
      </c>
      <c r="BL75" s="84" t="s">
        <v>202</v>
      </c>
      <c r="BM75" s="84"/>
      <c r="BN75" s="84"/>
      <c r="BO75" s="84"/>
      <c r="BP75" s="84"/>
      <c r="BQ75" s="84"/>
      <c r="BR75" s="85">
        <f aca="true" t="shared" si="139" ref="BR75:BX75">SUM(BR76:BR78)</f>
        <v>0</v>
      </c>
      <c r="BS75" s="85">
        <f t="shared" si="139"/>
        <v>0</v>
      </c>
      <c r="BT75" s="85">
        <f t="shared" si="139"/>
        <v>0</v>
      </c>
      <c r="BU75" s="85">
        <f t="shared" si="139"/>
        <v>0</v>
      </c>
      <c r="BV75" s="85">
        <f t="shared" si="139"/>
        <v>0</v>
      </c>
      <c r="BW75" s="85">
        <f t="shared" si="139"/>
        <v>0</v>
      </c>
      <c r="BX75" s="85">
        <f t="shared" si="139"/>
        <v>0</v>
      </c>
      <c r="BY75" s="4" t="s">
        <v>774</v>
      </c>
      <c r="BZ75" s="83" t="s">
        <v>123</v>
      </c>
      <c r="CA75" s="84" t="s">
        <v>202</v>
      </c>
      <c r="CB75" s="84"/>
      <c r="CC75" s="84"/>
      <c r="CD75" s="84"/>
      <c r="CE75" s="84"/>
      <c r="CF75" s="84"/>
      <c r="CG75" s="85">
        <f aca="true" t="shared" si="140" ref="CG75:CM75">SUM(CG76:CG78)</f>
        <v>0</v>
      </c>
      <c r="CH75" s="85">
        <f t="shared" si="140"/>
        <v>0</v>
      </c>
      <c r="CI75" s="85">
        <f t="shared" si="140"/>
        <v>0</v>
      </c>
      <c r="CJ75" s="85">
        <f t="shared" si="140"/>
        <v>0</v>
      </c>
      <c r="CK75" s="85">
        <f t="shared" si="140"/>
        <v>0</v>
      </c>
      <c r="CL75" s="85">
        <f t="shared" si="140"/>
        <v>0</v>
      </c>
      <c r="CM75" s="85">
        <f t="shared" si="140"/>
        <v>0</v>
      </c>
      <c r="CN75" s="4" t="s">
        <v>775</v>
      </c>
      <c r="CO75" s="83" t="s">
        <v>123</v>
      </c>
      <c r="CP75" s="84" t="s">
        <v>202</v>
      </c>
      <c r="CQ75" s="84"/>
      <c r="CR75" s="84"/>
      <c r="CS75" s="84"/>
      <c r="CT75" s="84"/>
      <c r="CU75" s="84"/>
      <c r="CV75" s="85">
        <f>SUM(CV76:CV78)</f>
        <v>0</v>
      </c>
      <c r="CW75" s="85">
        <f aca="true" t="shared" si="141" ref="CW75:DB75">SUM(CW76:CW78)</f>
        <v>0</v>
      </c>
      <c r="CX75" s="85">
        <f t="shared" si="141"/>
        <v>0</v>
      </c>
      <c r="CY75" s="85">
        <f t="shared" si="141"/>
        <v>0</v>
      </c>
      <c r="CZ75" s="85">
        <f t="shared" si="141"/>
        <v>0</v>
      </c>
      <c r="DA75" s="85">
        <f t="shared" si="141"/>
        <v>0</v>
      </c>
      <c r="DB75" s="85">
        <f t="shared" si="141"/>
        <v>0</v>
      </c>
      <c r="DC75" s="85">
        <f t="shared" si="106"/>
        <v>1334747</v>
      </c>
    </row>
    <row r="76" spans="1:107" s="86" customFormat="1" ht="16.5" thickBot="1">
      <c r="A76" s="4" t="s">
        <v>203</v>
      </c>
      <c r="B76" s="87"/>
      <c r="C76" s="118" t="s">
        <v>126</v>
      </c>
      <c r="D76" s="119" t="s">
        <v>204</v>
      </c>
      <c r="E76" s="119"/>
      <c r="F76" s="119"/>
      <c r="G76" s="119"/>
      <c r="H76" s="120"/>
      <c r="I76" s="121"/>
      <c r="J76" s="121"/>
      <c r="K76" s="121"/>
      <c r="L76" s="121"/>
      <c r="M76" s="121"/>
      <c r="N76" s="121"/>
      <c r="O76" s="121"/>
      <c r="P76" s="121"/>
      <c r="Q76" s="4" t="s">
        <v>776</v>
      </c>
      <c r="R76" s="87"/>
      <c r="S76" s="118" t="s">
        <v>126</v>
      </c>
      <c r="T76" s="119" t="s">
        <v>204</v>
      </c>
      <c r="U76" s="119"/>
      <c r="V76" s="119"/>
      <c r="W76" s="119"/>
      <c r="X76" s="120"/>
      <c r="Y76" s="121"/>
      <c r="Z76" s="121"/>
      <c r="AA76" s="121"/>
      <c r="AB76" s="121"/>
      <c r="AC76" s="121"/>
      <c r="AD76" s="121"/>
      <c r="AE76" s="121"/>
      <c r="AF76" s="4" t="s">
        <v>777</v>
      </c>
      <c r="AG76" s="185"/>
      <c r="AH76" s="186" t="s">
        <v>126</v>
      </c>
      <c r="AI76" s="119" t="s">
        <v>204</v>
      </c>
      <c r="AJ76" s="119"/>
      <c r="AK76" s="119"/>
      <c r="AL76" s="119"/>
      <c r="AM76" s="120"/>
      <c r="AN76" s="187"/>
      <c r="AO76" s="121"/>
      <c r="AP76" s="121"/>
      <c r="AQ76" s="121"/>
      <c r="AR76" s="121"/>
      <c r="AS76" s="121"/>
      <c r="AT76" s="121"/>
      <c r="AU76" s="4" t="s">
        <v>778</v>
      </c>
      <c r="AV76" s="87"/>
      <c r="AW76" s="118" t="s">
        <v>126</v>
      </c>
      <c r="AX76" s="119" t="s">
        <v>204</v>
      </c>
      <c r="AY76" s="119"/>
      <c r="AZ76" s="119"/>
      <c r="BA76" s="119"/>
      <c r="BB76" s="120"/>
      <c r="BC76" s="121"/>
      <c r="BD76" s="121"/>
      <c r="BE76" s="121"/>
      <c r="BF76" s="121"/>
      <c r="BG76" s="121"/>
      <c r="BH76" s="121"/>
      <c r="BI76" s="121"/>
      <c r="BJ76" s="4" t="s">
        <v>779</v>
      </c>
      <c r="BK76" s="87"/>
      <c r="BL76" s="118" t="s">
        <v>126</v>
      </c>
      <c r="BM76" s="119" t="s">
        <v>204</v>
      </c>
      <c r="BN76" s="119"/>
      <c r="BO76" s="119"/>
      <c r="BP76" s="119"/>
      <c r="BQ76" s="120"/>
      <c r="BR76" s="121"/>
      <c r="BS76" s="121"/>
      <c r="BT76" s="121"/>
      <c r="BU76" s="121"/>
      <c r="BV76" s="121"/>
      <c r="BW76" s="121"/>
      <c r="BX76" s="121"/>
      <c r="BY76" s="4" t="s">
        <v>780</v>
      </c>
      <c r="BZ76" s="185"/>
      <c r="CA76" s="186" t="s">
        <v>126</v>
      </c>
      <c r="CB76" s="119" t="s">
        <v>204</v>
      </c>
      <c r="CC76" s="119"/>
      <c r="CD76" s="119"/>
      <c r="CE76" s="119"/>
      <c r="CF76" s="120"/>
      <c r="CG76" s="187"/>
      <c r="CH76" s="121"/>
      <c r="CI76" s="121"/>
      <c r="CJ76" s="121"/>
      <c r="CK76" s="121"/>
      <c r="CL76" s="121"/>
      <c r="CM76" s="121"/>
      <c r="CN76" s="4" t="s">
        <v>781</v>
      </c>
      <c r="CO76" s="87"/>
      <c r="CP76" s="118" t="s">
        <v>126</v>
      </c>
      <c r="CQ76" s="119" t="s">
        <v>204</v>
      </c>
      <c r="CR76" s="119"/>
      <c r="CS76" s="119"/>
      <c r="CT76" s="119"/>
      <c r="CU76" s="120"/>
      <c r="CV76" s="121"/>
      <c r="CW76" s="121"/>
      <c r="CX76" s="121"/>
      <c r="CY76" s="121"/>
      <c r="CZ76" s="121"/>
      <c r="DA76" s="121"/>
      <c r="DB76" s="121"/>
      <c r="DC76" s="121">
        <f t="shared" si="106"/>
        <v>0</v>
      </c>
    </row>
    <row r="77" spans="1:107" s="86" customFormat="1" ht="16.5" thickBot="1">
      <c r="A77" s="4" t="s">
        <v>205</v>
      </c>
      <c r="B77" s="87"/>
      <c r="C77" s="118" t="s">
        <v>132</v>
      </c>
      <c r="D77" s="119" t="s">
        <v>206</v>
      </c>
      <c r="E77" s="119"/>
      <c r="F77" s="119"/>
      <c r="G77" s="119"/>
      <c r="H77" s="120"/>
      <c r="I77" s="121"/>
      <c r="J77" s="121"/>
      <c r="K77" s="121"/>
      <c r="L77" s="121"/>
      <c r="M77" s="121"/>
      <c r="N77" s="121"/>
      <c r="O77" s="121"/>
      <c r="P77" s="121">
        <v>21189</v>
      </c>
      <c r="Q77" s="4" t="s">
        <v>782</v>
      </c>
      <c r="R77" s="87"/>
      <c r="S77" s="118" t="s">
        <v>132</v>
      </c>
      <c r="T77" s="119" t="s">
        <v>206</v>
      </c>
      <c r="U77" s="119"/>
      <c r="V77" s="119"/>
      <c r="W77" s="119"/>
      <c r="X77" s="120"/>
      <c r="Y77" s="121"/>
      <c r="Z77" s="121"/>
      <c r="AA77" s="121"/>
      <c r="AB77" s="121"/>
      <c r="AC77" s="121"/>
      <c r="AD77" s="121"/>
      <c r="AE77" s="121"/>
      <c r="AF77" s="4" t="s">
        <v>783</v>
      </c>
      <c r="AG77" s="185"/>
      <c r="AH77" s="118" t="s">
        <v>132</v>
      </c>
      <c r="AI77" s="119" t="s">
        <v>206</v>
      </c>
      <c r="AJ77" s="119"/>
      <c r="AK77" s="119"/>
      <c r="AL77" s="119"/>
      <c r="AM77" s="120"/>
      <c r="AN77" s="187"/>
      <c r="AO77" s="121"/>
      <c r="AP77" s="121"/>
      <c r="AQ77" s="121"/>
      <c r="AR77" s="121"/>
      <c r="AS77" s="121"/>
      <c r="AT77" s="121"/>
      <c r="AU77" s="4" t="s">
        <v>784</v>
      </c>
      <c r="AV77" s="87"/>
      <c r="AW77" s="118" t="s">
        <v>132</v>
      </c>
      <c r="AX77" s="119" t="s">
        <v>206</v>
      </c>
      <c r="AY77" s="119"/>
      <c r="AZ77" s="119"/>
      <c r="BA77" s="119"/>
      <c r="BB77" s="120"/>
      <c r="BC77" s="121"/>
      <c r="BD77" s="121"/>
      <c r="BE77" s="121"/>
      <c r="BF77" s="121"/>
      <c r="BG77" s="121"/>
      <c r="BH77" s="121"/>
      <c r="BI77" s="121"/>
      <c r="BJ77" s="4" t="s">
        <v>785</v>
      </c>
      <c r="BK77" s="87"/>
      <c r="BL77" s="118" t="s">
        <v>132</v>
      </c>
      <c r="BM77" s="119" t="s">
        <v>206</v>
      </c>
      <c r="BN77" s="119"/>
      <c r="BO77" s="119"/>
      <c r="BP77" s="119"/>
      <c r="BQ77" s="120"/>
      <c r="BR77" s="121"/>
      <c r="BS77" s="121"/>
      <c r="BT77" s="121"/>
      <c r="BU77" s="121"/>
      <c r="BV77" s="121"/>
      <c r="BW77" s="121"/>
      <c r="BX77" s="121"/>
      <c r="BY77" s="4" t="s">
        <v>786</v>
      </c>
      <c r="BZ77" s="185"/>
      <c r="CA77" s="118" t="s">
        <v>132</v>
      </c>
      <c r="CB77" s="119" t="s">
        <v>206</v>
      </c>
      <c r="CC77" s="119"/>
      <c r="CD77" s="119"/>
      <c r="CE77" s="119"/>
      <c r="CF77" s="120"/>
      <c r="CG77" s="187"/>
      <c r="CH77" s="121"/>
      <c r="CI77" s="121"/>
      <c r="CJ77" s="121"/>
      <c r="CK77" s="121"/>
      <c r="CL77" s="121"/>
      <c r="CM77" s="121"/>
      <c r="CN77" s="4" t="s">
        <v>787</v>
      </c>
      <c r="CO77" s="87"/>
      <c r="CP77" s="118" t="s">
        <v>132</v>
      </c>
      <c r="CQ77" s="119" t="s">
        <v>206</v>
      </c>
      <c r="CR77" s="119"/>
      <c r="CS77" s="119"/>
      <c r="CT77" s="119"/>
      <c r="CU77" s="120"/>
      <c r="CV77" s="121"/>
      <c r="CW77" s="121"/>
      <c r="CX77" s="121"/>
      <c r="CY77" s="121"/>
      <c r="CZ77" s="121"/>
      <c r="DA77" s="121"/>
      <c r="DB77" s="121"/>
      <c r="DC77" s="121">
        <f t="shared" si="106"/>
        <v>21189</v>
      </c>
    </row>
    <row r="78" spans="1:107" s="20" customFormat="1" ht="15" customHeight="1" thickBot="1">
      <c r="A78" s="4" t="s">
        <v>207</v>
      </c>
      <c r="B78" s="122"/>
      <c r="C78" s="123" t="s">
        <v>208</v>
      </c>
      <c r="D78" s="124" t="s">
        <v>209</v>
      </c>
      <c r="E78" s="125"/>
      <c r="F78" s="125"/>
      <c r="G78" s="125"/>
      <c r="H78" s="125"/>
      <c r="I78" s="126"/>
      <c r="J78" s="126"/>
      <c r="K78" s="126"/>
      <c r="L78" s="126"/>
      <c r="M78" s="126"/>
      <c r="N78" s="126"/>
      <c r="O78" s="126"/>
      <c r="P78" s="126"/>
      <c r="Q78" s="4" t="s">
        <v>788</v>
      </c>
      <c r="R78" s="122"/>
      <c r="S78" s="123" t="s">
        <v>208</v>
      </c>
      <c r="T78" s="124" t="s">
        <v>209</v>
      </c>
      <c r="U78" s="125"/>
      <c r="V78" s="125"/>
      <c r="W78" s="125"/>
      <c r="X78" s="188"/>
      <c r="Y78" s="189"/>
      <c r="Z78" s="189">
        <f>'[1]2. melléklet'!Z78+'[1]Javaslat_II'!N95+'[1]Javaslat_III'!N79</f>
        <v>1313558</v>
      </c>
      <c r="AA78" s="189"/>
      <c r="AB78" s="189"/>
      <c r="AC78" s="189"/>
      <c r="AD78" s="189"/>
      <c r="AE78" s="189"/>
      <c r="AF78" s="4" t="s">
        <v>789</v>
      </c>
      <c r="AG78" s="122"/>
      <c r="AH78" s="123" t="s">
        <v>208</v>
      </c>
      <c r="AI78" s="124" t="s">
        <v>209</v>
      </c>
      <c r="AJ78" s="125"/>
      <c r="AK78" s="125"/>
      <c r="AL78" s="125"/>
      <c r="AM78" s="188"/>
      <c r="AN78" s="189"/>
      <c r="AO78" s="189"/>
      <c r="AP78" s="189"/>
      <c r="AQ78" s="189"/>
      <c r="AR78" s="189"/>
      <c r="AS78" s="189"/>
      <c r="AT78" s="189"/>
      <c r="AU78" s="4" t="s">
        <v>790</v>
      </c>
      <c r="AV78" s="122"/>
      <c r="AW78" s="123" t="s">
        <v>208</v>
      </c>
      <c r="AX78" s="124" t="s">
        <v>209</v>
      </c>
      <c r="AY78" s="125"/>
      <c r="AZ78" s="125"/>
      <c r="BA78" s="125"/>
      <c r="BB78" s="188"/>
      <c r="BC78" s="189"/>
      <c r="BD78" s="189"/>
      <c r="BE78" s="189"/>
      <c r="BF78" s="189"/>
      <c r="BG78" s="189"/>
      <c r="BH78" s="189"/>
      <c r="BI78" s="189"/>
      <c r="BJ78" s="4" t="s">
        <v>791</v>
      </c>
      <c r="BK78" s="122"/>
      <c r="BL78" s="123" t="s">
        <v>208</v>
      </c>
      <c r="BM78" s="124" t="s">
        <v>209</v>
      </c>
      <c r="BN78" s="125"/>
      <c r="BO78" s="125"/>
      <c r="BP78" s="125"/>
      <c r="BQ78" s="188"/>
      <c r="BR78" s="189"/>
      <c r="BS78" s="189"/>
      <c r="BT78" s="189"/>
      <c r="BU78" s="189"/>
      <c r="BV78" s="189"/>
      <c r="BW78" s="189"/>
      <c r="BX78" s="189"/>
      <c r="BY78" s="4" t="s">
        <v>792</v>
      </c>
      <c r="BZ78" s="122"/>
      <c r="CA78" s="123" t="s">
        <v>208</v>
      </c>
      <c r="CB78" s="124" t="s">
        <v>209</v>
      </c>
      <c r="CC78" s="125"/>
      <c r="CD78" s="125"/>
      <c r="CE78" s="125"/>
      <c r="CF78" s="188"/>
      <c r="CG78" s="189"/>
      <c r="CH78" s="189"/>
      <c r="CI78" s="189"/>
      <c r="CJ78" s="189"/>
      <c r="CK78" s="189"/>
      <c r="CL78" s="189"/>
      <c r="CM78" s="189"/>
      <c r="CN78" s="4" t="s">
        <v>793</v>
      </c>
      <c r="CO78" s="122"/>
      <c r="CP78" s="123" t="s">
        <v>208</v>
      </c>
      <c r="CQ78" s="124" t="s">
        <v>209</v>
      </c>
      <c r="CR78" s="125"/>
      <c r="CS78" s="125"/>
      <c r="CT78" s="125"/>
      <c r="CU78" s="188"/>
      <c r="CV78" s="189"/>
      <c r="CW78" s="189"/>
      <c r="CX78" s="189"/>
      <c r="CY78" s="189"/>
      <c r="CZ78" s="189"/>
      <c r="DA78" s="189"/>
      <c r="DB78" s="189"/>
      <c r="DC78" s="127">
        <f t="shared" si="106"/>
        <v>1313558</v>
      </c>
    </row>
    <row r="79" spans="1:107" s="86" customFormat="1" ht="16.5" thickBot="1">
      <c r="A79" s="4" t="s">
        <v>210</v>
      </c>
      <c r="B79" s="83"/>
      <c r="C79" s="84"/>
      <c r="D79" s="112"/>
      <c r="E79" s="112"/>
      <c r="F79" s="84"/>
      <c r="G79" s="84"/>
      <c r="H79" s="128"/>
      <c r="I79" s="85"/>
      <c r="J79" s="85"/>
      <c r="K79" s="85"/>
      <c r="L79" s="85"/>
      <c r="M79" s="85"/>
      <c r="N79" s="85"/>
      <c r="O79" s="85"/>
      <c r="P79" s="85"/>
      <c r="Q79" s="4" t="s">
        <v>794</v>
      </c>
      <c r="R79" s="83"/>
      <c r="S79" s="84"/>
      <c r="T79" s="112"/>
      <c r="U79" s="112"/>
      <c r="V79" s="84"/>
      <c r="W79" s="84"/>
      <c r="X79" s="128"/>
      <c r="Y79" s="85"/>
      <c r="Z79" s="85"/>
      <c r="AA79" s="85"/>
      <c r="AB79" s="85"/>
      <c r="AC79" s="85"/>
      <c r="AD79" s="85"/>
      <c r="AE79" s="85"/>
      <c r="AF79" s="4" t="s">
        <v>795</v>
      </c>
      <c r="AG79" s="83"/>
      <c r="AH79" s="84"/>
      <c r="AI79" s="112"/>
      <c r="AJ79" s="112"/>
      <c r="AK79" s="84"/>
      <c r="AL79" s="84"/>
      <c r="AM79" s="128"/>
      <c r="AN79" s="190"/>
      <c r="AO79" s="85"/>
      <c r="AP79" s="85"/>
      <c r="AQ79" s="85"/>
      <c r="AR79" s="85"/>
      <c r="AS79" s="85"/>
      <c r="AT79" s="85"/>
      <c r="AU79" s="4" t="s">
        <v>796</v>
      </c>
      <c r="AV79" s="83"/>
      <c r="AW79" s="84"/>
      <c r="AX79" s="112"/>
      <c r="AY79" s="112"/>
      <c r="AZ79" s="84"/>
      <c r="BA79" s="84"/>
      <c r="BB79" s="128"/>
      <c r="BC79" s="85"/>
      <c r="BD79" s="85"/>
      <c r="BE79" s="85"/>
      <c r="BF79" s="85"/>
      <c r="BG79" s="85"/>
      <c r="BH79" s="85"/>
      <c r="BI79" s="85"/>
      <c r="BJ79" s="4" t="s">
        <v>797</v>
      </c>
      <c r="BK79" s="83"/>
      <c r="BL79" s="84"/>
      <c r="BM79" s="112"/>
      <c r="BN79" s="112"/>
      <c r="BO79" s="84"/>
      <c r="BP79" s="84"/>
      <c r="BQ79" s="128"/>
      <c r="BR79" s="85"/>
      <c r="BS79" s="85"/>
      <c r="BT79" s="85"/>
      <c r="BU79" s="85"/>
      <c r="BV79" s="85"/>
      <c r="BW79" s="85"/>
      <c r="BX79" s="85"/>
      <c r="BY79" s="4" t="s">
        <v>798</v>
      </c>
      <c r="BZ79" s="83"/>
      <c r="CA79" s="84"/>
      <c r="CB79" s="112"/>
      <c r="CC79" s="112"/>
      <c r="CD79" s="84"/>
      <c r="CE79" s="84"/>
      <c r="CF79" s="128"/>
      <c r="CG79" s="85"/>
      <c r="CH79" s="85"/>
      <c r="CI79" s="85"/>
      <c r="CJ79" s="85"/>
      <c r="CK79" s="85"/>
      <c r="CL79" s="85"/>
      <c r="CM79" s="85"/>
      <c r="CN79" s="4" t="s">
        <v>799</v>
      </c>
      <c r="CO79" s="83"/>
      <c r="CP79" s="84"/>
      <c r="CQ79" s="112"/>
      <c r="CR79" s="112"/>
      <c r="CS79" s="84"/>
      <c r="CT79" s="84"/>
      <c r="CU79" s="128"/>
      <c r="CV79" s="190"/>
      <c r="CW79" s="85"/>
      <c r="CX79" s="85"/>
      <c r="CY79" s="85"/>
      <c r="CZ79" s="85"/>
      <c r="DA79" s="85"/>
      <c r="DB79" s="85"/>
      <c r="DC79" s="85">
        <f t="shared" si="106"/>
        <v>0</v>
      </c>
    </row>
    <row r="80" spans="1:107" s="117" customFormat="1" ht="30" customHeight="1" thickBot="1">
      <c r="A80" s="4" t="s">
        <v>211</v>
      </c>
      <c r="B80" s="129" t="s">
        <v>212</v>
      </c>
      <c r="C80" s="130"/>
      <c r="D80" s="131"/>
      <c r="E80" s="131"/>
      <c r="F80" s="131"/>
      <c r="G80" s="131"/>
      <c r="H80" s="131"/>
      <c r="I80" s="132">
        <f>SUM(I74,I75,I79)</f>
        <v>556958</v>
      </c>
      <c r="J80" s="132"/>
      <c r="K80" s="132">
        <f aca="true" t="shared" si="142" ref="K80:P80">SUM(K74,K75,K79)</f>
        <v>44201</v>
      </c>
      <c r="L80" s="132">
        <f t="shared" si="142"/>
        <v>1050551</v>
      </c>
      <c r="M80" s="132">
        <f t="shared" si="142"/>
        <v>432617</v>
      </c>
      <c r="N80" s="132">
        <f t="shared" si="142"/>
        <v>0</v>
      </c>
      <c r="O80" s="132">
        <f t="shared" si="142"/>
        <v>86036</v>
      </c>
      <c r="P80" s="132">
        <f t="shared" si="142"/>
        <v>21189</v>
      </c>
      <c r="Q80" s="4" t="s">
        <v>800</v>
      </c>
      <c r="R80" s="129" t="s">
        <v>212</v>
      </c>
      <c r="S80" s="130"/>
      <c r="T80" s="131"/>
      <c r="U80" s="131"/>
      <c r="V80" s="131"/>
      <c r="W80" s="131"/>
      <c r="X80" s="131"/>
      <c r="Y80" s="132">
        <f aca="true" t="shared" si="143" ref="Y80:AE80">SUM(Y74,Y75,Y79)</f>
        <v>3221</v>
      </c>
      <c r="Z80" s="132">
        <f t="shared" si="143"/>
        <v>1313558</v>
      </c>
      <c r="AA80" s="132">
        <f t="shared" si="143"/>
        <v>200</v>
      </c>
      <c r="AB80" s="132">
        <f t="shared" si="143"/>
        <v>0</v>
      </c>
      <c r="AC80" s="132">
        <f t="shared" si="143"/>
        <v>44896</v>
      </c>
      <c r="AD80" s="132">
        <f t="shared" si="143"/>
        <v>3500</v>
      </c>
      <c r="AE80" s="132">
        <f t="shared" si="143"/>
        <v>41104</v>
      </c>
      <c r="AF80" s="4" t="s">
        <v>801</v>
      </c>
      <c r="AG80" s="129" t="s">
        <v>212</v>
      </c>
      <c r="AH80" s="130"/>
      <c r="AI80" s="131"/>
      <c r="AJ80" s="131"/>
      <c r="AK80" s="131"/>
      <c r="AL80" s="131"/>
      <c r="AM80" s="191"/>
      <c r="AN80" s="192">
        <f aca="true" t="shared" si="144" ref="AN80:AT80">SUM(AN74,AN75,AN79)</f>
        <v>236765</v>
      </c>
      <c r="AO80" s="132">
        <f t="shared" si="144"/>
        <v>51614</v>
      </c>
      <c r="AP80" s="132">
        <f t="shared" si="144"/>
        <v>3620</v>
      </c>
      <c r="AQ80" s="132">
        <f t="shared" si="144"/>
        <v>1600</v>
      </c>
      <c r="AR80" s="132">
        <f t="shared" si="144"/>
        <v>58518</v>
      </c>
      <c r="AS80" s="132">
        <f t="shared" si="144"/>
        <v>75105</v>
      </c>
      <c r="AT80" s="132">
        <f t="shared" si="144"/>
        <v>13600</v>
      </c>
      <c r="AU80" s="4" t="s">
        <v>802</v>
      </c>
      <c r="AV80" s="129" t="s">
        <v>212</v>
      </c>
      <c r="AW80" s="130"/>
      <c r="AX80" s="131"/>
      <c r="AY80" s="131"/>
      <c r="AZ80" s="131"/>
      <c r="BA80" s="131"/>
      <c r="BB80" s="131"/>
      <c r="BC80" s="132">
        <f aca="true" t="shared" si="145" ref="BC80:BI80">SUM(BC74,BC75,BC79)</f>
        <v>14816</v>
      </c>
      <c r="BD80" s="132">
        <f t="shared" si="145"/>
        <v>0</v>
      </c>
      <c r="BE80" s="132">
        <f t="shared" si="145"/>
        <v>5217</v>
      </c>
      <c r="BF80" s="132">
        <f t="shared" si="145"/>
        <v>90578</v>
      </c>
      <c r="BG80" s="132">
        <f t="shared" si="145"/>
        <v>107491</v>
      </c>
      <c r="BH80" s="132">
        <f t="shared" si="145"/>
        <v>99918</v>
      </c>
      <c r="BI80" s="132">
        <f t="shared" si="145"/>
        <v>9263</v>
      </c>
      <c r="BJ80" s="4" t="s">
        <v>803</v>
      </c>
      <c r="BK80" s="129" t="s">
        <v>212</v>
      </c>
      <c r="BL80" s="130"/>
      <c r="BM80" s="131"/>
      <c r="BN80" s="131"/>
      <c r="BO80" s="131"/>
      <c r="BP80" s="131"/>
      <c r="BQ80" s="131"/>
      <c r="BR80" s="132">
        <f aca="true" t="shared" si="146" ref="BR80:BX80">SUM(BR74,BR75,BR79)</f>
        <v>0</v>
      </c>
      <c r="BS80" s="132">
        <f t="shared" si="146"/>
        <v>37836</v>
      </c>
      <c r="BT80" s="132">
        <f t="shared" si="146"/>
        <v>12026</v>
      </c>
      <c r="BU80" s="132">
        <f t="shared" si="146"/>
        <v>117447</v>
      </c>
      <c r="BV80" s="132">
        <f t="shared" si="146"/>
        <v>34700</v>
      </c>
      <c r="BW80" s="132">
        <f t="shared" si="146"/>
        <v>950</v>
      </c>
      <c r="BX80" s="132">
        <f t="shared" si="146"/>
        <v>86791</v>
      </c>
      <c r="BY80" s="4" t="s">
        <v>804</v>
      </c>
      <c r="BZ80" s="129" t="s">
        <v>212</v>
      </c>
      <c r="CA80" s="130"/>
      <c r="CB80" s="131"/>
      <c r="CC80" s="131"/>
      <c r="CD80" s="131"/>
      <c r="CE80" s="131"/>
      <c r="CF80" s="131"/>
      <c r="CG80" s="132">
        <f aca="true" t="shared" si="147" ref="CG80:CM80">SUM(CG74,CG75,CG79)</f>
        <v>25220</v>
      </c>
      <c r="CH80" s="132">
        <f t="shared" si="147"/>
        <v>43438</v>
      </c>
      <c r="CI80" s="132">
        <f t="shared" si="147"/>
        <v>2250</v>
      </c>
      <c r="CJ80" s="132">
        <f t="shared" si="147"/>
        <v>17500</v>
      </c>
      <c r="CK80" s="132">
        <f t="shared" si="147"/>
        <v>2600</v>
      </c>
      <c r="CL80" s="132">
        <f t="shared" si="147"/>
        <v>3500</v>
      </c>
      <c r="CM80" s="132">
        <f t="shared" si="147"/>
        <v>2866</v>
      </c>
      <c r="CN80" s="4" t="s">
        <v>805</v>
      </c>
      <c r="CO80" s="129" t="s">
        <v>806</v>
      </c>
      <c r="CP80" s="130"/>
      <c r="CQ80" s="131"/>
      <c r="CR80" s="131"/>
      <c r="CS80" s="131"/>
      <c r="CT80" s="131"/>
      <c r="CU80" s="131"/>
      <c r="CV80" s="132">
        <f aca="true" t="shared" si="148" ref="CV80:DA80">SUM(CV74,CV75,CV79)</f>
        <v>5744</v>
      </c>
      <c r="CW80" s="132">
        <f t="shared" si="148"/>
        <v>10560</v>
      </c>
      <c r="CX80" s="132">
        <f t="shared" si="148"/>
        <v>400</v>
      </c>
      <c r="CY80" s="132">
        <f t="shared" si="148"/>
        <v>1626</v>
      </c>
      <c r="CZ80" s="132">
        <f t="shared" si="148"/>
        <v>8609</v>
      </c>
      <c r="DA80" s="132">
        <f t="shared" si="148"/>
        <v>11000</v>
      </c>
      <c r="DB80" s="132">
        <f>SUM(DB74,DB75,DB79)</f>
        <v>0</v>
      </c>
      <c r="DC80" s="132">
        <f t="shared" si="106"/>
        <v>4791199</v>
      </c>
    </row>
  </sheetData>
  <sheetProtection/>
  <mergeCells count="56">
    <mergeCell ref="CO51:CU51"/>
    <mergeCell ref="B53:H53"/>
    <mergeCell ref="R53:X53"/>
    <mergeCell ref="AG53:AM53"/>
    <mergeCell ref="AV53:BB53"/>
    <mergeCell ref="BK53:BQ53"/>
    <mergeCell ref="BZ53:CF53"/>
    <mergeCell ref="CO53:CU53"/>
    <mergeCell ref="B51:H51"/>
    <mergeCell ref="R51:X51"/>
    <mergeCell ref="AG51:AM51"/>
    <mergeCell ref="AV51:BB51"/>
    <mergeCell ref="BK51:BQ51"/>
    <mergeCell ref="BZ51:CF51"/>
    <mergeCell ref="CO42:CU42"/>
    <mergeCell ref="C43:H43"/>
    <mergeCell ref="S43:X43"/>
    <mergeCell ref="AH43:AM43"/>
    <mergeCell ref="AW43:BB43"/>
    <mergeCell ref="BL43:BQ43"/>
    <mergeCell ref="CA43:CF43"/>
    <mergeCell ref="CP43:CU43"/>
    <mergeCell ref="B42:H42"/>
    <mergeCell ref="R42:X42"/>
    <mergeCell ref="AG42:AM42"/>
    <mergeCell ref="AV42:BB42"/>
    <mergeCell ref="BK42:BQ42"/>
    <mergeCell ref="BZ42:CF42"/>
    <mergeCell ref="CO6:CU6"/>
    <mergeCell ref="E9:H9"/>
    <mergeCell ref="U9:X9"/>
    <mergeCell ref="AJ9:AM9"/>
    <mergeCell ref="AY9:BB9"/>
    <mergeCell ref="BN9:BQ9"/>
    <mergeCell ref="CC9:CF9"/>
    <mergeCell ref="CR9:CU9"/>
    <mergeCell ref="B6:H6"/>
    <mergeCell ref="R6:X6"/>
    <mergeCell ref="AG6:AM6"/>
    <mergeCell ref="AV6:BB6"/>
    <mergeCell ref="BK6:BQ6"/>
    <mergeCell ref="BZ6:CF6"/>
    <mergeCell ref="CR4:CU4"/>
    <mergeCell ref="B5:P5"/>
    <mergeCell ref="R5:AE5"/>
    <mergeCell ref="AG5:AT5"/>
    <mergeCell ref="AV5:BI5"/>
    <mergeCell ref="BK5:BX5"/>
    <mergeCell ref="BZ5:CM5"/>
    <mergeCell ref="CO5:DC5"/>
    <mergeCell ref="E4:H4"/>
    <mergeCell ref="U4:X4"/>
    <mergeCell ref="AJ4:AM4"/>
    <mergeCell ref="AY4:BB4"/>
    <mergeCell ref="BN4:BQ4"/>
    <mergeCell ref="CC4:CF4"/>
  </mergeCells>
  <printOptions horizontalCentered="1"/>
  <pageMargins left="0.7086614173228347" right="0.7086614173228347" top="0.7480314960629921" bottom="0.7480314960629921" header="0.31496062992125984" footer="0.31496062992125984"/>
  <pageSetup horizontalDpi="600" verticalDpi="600" orientation="portrait" paperSize="8" scale="50" r:id="rId1"/>
  <headerFooter>
    <oddFooter>&amp;L&amp;D&amp;C&amp;P</oddFooter>
  </headerFooter>
  <colBreaks count="6" manualBreakCount="6">
    <brk id="16" max="100" man="1"/>
    <brk id="31" max="100" man="1"/>
    <brk id="46" max="100" man="1"/>
    <brk id="61" max="100" man="1"/>
    <brk id="76" max="100" man="1"/>
    <brk id="91" max="76" man="1"/>
  </colBreaks>
</worksheet>
</file>

<file path=xl/worksheets/sheet5.xml><?xml version="1.0" encoding="utf-8"?>
<worksheet xmlns="http://schemas.openxmlformats.org/spreadsheetml/2006/main" xmlns:r="http://schemas.openxmlformats.org/officeDocument/2006/relationships">
  <dimension ref="A1:AH80"/>
  <sheetViews>
    <sheetView view="pageBreakPreview" zoomScaleSheetLayoutView="100" zoomScalePageLayoutView="0" workbookViewId="0" topLeftCell="Q1">
      <selection activeCell="AD1" sqref="AD1"/>
    </sheetView>
  </sheetViews>
  <sheetFormatPr defaultColWidth="9.140625" defaultRowHeight="15"/>
  <cols>
    <col min="1" max="1" width="4.421875" style="1" customWidth="1"/>
    <col min="2" max="2" width="4.140625" style="2" customWidth="1"/>
    <col min="3" max="3" width="5.7109375" style="2" customWidth="1"/>
    <col min="4" max="5" width="8.7109375" style="2" customWidth="1"/>
    <col min="6" max="7" width="10.7109375" style="2" customWidth="1"/>
    <col min="8" max="8" width="78.7109375" style="2" customWidth="1"/>
    <col min="9" max="16" width="15.7109375" style="2" customWidth="1"/>
    <col min="17" max="17" width="4.421875" style="1" customWidth="1"/>
    <col min="18" max="18" width="4.140625" style="2" customWidth="1"/>
    <col min="19" max="19" width="5.7109375" style="2" customWidth="1"/>
    <col min="20" max="21" width="8.7109375" style="2" customWidth="1"/>
    <col min="22" max="23" width="10.7109375" style="2" customWidth="1"/>
    <col min="24" max="24" width="78.7109375" style="2" customWidth="1"/>
    <col min="25" max="29" width="15.7109375" style="2" customWidth="1"/>
    <col min="30" max="30" width="20.7109375" style="2" customWidth="1"/>
    <col min="31" max="16384" width="9.140625" style="2" customWidth="1"/>
  </cols>
  <sheetData>
    <row r="1" spans="16:30" ht="15" customHeight="1">
      <c r="P1" s="3" t="s">
        <v>1146</v>
      </c>
      <c r="AD1" s="3" t="s">
        <v>1146</v>
      </c>
    </row>
    <row r="2" ht="15" customHeight="1"/>
    <row r="3" spans="16:30" ht="15" customHeight="1" thickBot="1">
      <c r="P3" s="3" t="s">
        <v>0</v>
      </c>
      <c r="AD3" s="3" t="s">
        <v>0</v>
      </c>
    </row>
    <row r="4" spans="1:30" s="9" customFormat="1" ht="15" customHeight="1" thickBot="1">
      <c r="A4" s="4"/>
      <c r="B4" s="5" t="s">
        <v>1</v>
      </c>
      <c r="C4" s="5" t="s">
        <v>2</v>
      </c>
      <c r="D4" s="5" t="s">
        <v>3</v>
      </c>
      <c r="E4" s="6" t="s">
        <v>4</v>
      </c>
      <c r="F4" s="7"/>
      <c r="G4" s="7"/>
      <c r="H4" s="8"/>
      <c r="I4" s="5" t="s">
        <v>5</v>
      </c>
      <c r="J4" s="5" t="s">
        <v>6</v>
      </c>
      <c r="K4" s="5" t="s">
        <v>7</v>
      </c>
      <c r="L4" s="5" t="s">
        <v>8</v>
      </c>
      <c r="M4" s="5" t="s">
        <v>249</v>
      </c>
      <c r="N4" s="5" t="s">
        <v>250</v>
      </c>
      <c r="O4" s="5" t="s">
        <v>251</v>
      </c>
      <c r="P4" s="5" t="s">
        <v>252</v>
      </c>
      <c r="Q4" s="4"/>
      <c r="R4" s="5" t="s">
        <v>253</v>
      </c>
      <c r="S4" s="5" t="s">
        <v>254</v>
      </c>
      <c r="T4" s="5" t="s">
        <v>255</v>
      </c>
      <c r="U4" s="6" t="s">
        <v>256</v>
      </c>
      <c r="V4" s="7"/>
      <c r="W4" s="7"/>
      <c r="X4" s="8"/>
      <c r="Y4" s="5" t="s">
        <v>257</v>
      </c>
      <c r="Z4" s="5" t="s">
        <v>258</v>
      </c>
      <c r="AA4" s="5" t="s">
        <v>259</v>
      </c>
      <c r="AB4" s="5" t="s">
        <v>260</v>
      </c>
      <c r="AC4" s="5" t="s">
        <v>261</v>
      </c>
      <c r="AD4" s="193" t="s">
        <v>262</v>
      </c>
    </row>
    <row r="5" spans="1:34" ht="42" customHeight="1" thickBot="1">
      <c r="A5" s="4" t="s">
        <v>9</v>
      </c>
      <c r="B5" s="10" t="s">
        <v>807</v>
      </c>
      <c r="C5" s="11"/>
      <c r="D5" s="11"/>
      <c r="E5" s="11"/>
      <c r="F5" s="11"/>
      <c r="G5" s="11"/>
      <c r="H5" s="11"/>
      <c r="I5" s="11"/>
      <c r="J5" s="11"/>
      <c r="K5" s="11"/>
      <c r="L5" s="11"/>
      <c r="M5" s="11"/>
      <c r="N5" s="11"/>
      <c r="O5" s="11"/>
      <c r="P5" s="11"/>
      <c r="Q5" s="4" t="s">
        <v>213</v>
      </c>
      <c r="R5" s="10" t="s">
        <v>807</v>
      </c>
      <c r="S5" s="11"/>
      <c r="T5" s="11"/>
      <c r="U5" s="11"/>
      <c r="V5" s="11"/>
      <c r="W5" s="11"/>
      <c r="X5" s="11"/>
      <c r="Y5" s="11"/>
      <c r="Z5" s="11"/>
      <c r="AA5" s="11"/>
      <c r="AB5" s="11"/>
      <c r="AC5" s="11"/>
      <c r="AD5" s="11"/>
      <c r="AE5" s="157"/>
      <c r="AF5" s="157"/>
      <c r="AG5" s="157"/>
      <c r="AH5" s="157"/>
    </row>
    <row r="6" spans="1:30" ht="124.5" customHeight="1" thickBot="1">
      <c r="A6" s="4" t="s">
        <v>11</v>
      </c>
      <c r="B6" s="13" t="s">
        <v>12</v>
      </c>
      <c r="C6" s="13"/>
      <c r="D6" s="13"/>
      <c r="E6" s="13"/>
      <c r="F6" s="13"/>
      <c r="G6" s="13"/>
      <c r="H6" s="13"/>
      <c r="I6" s="158" t="s">
        <v>325</v>
      </c>
      <c r="J6" s="158" t="s">
        <v>808</v>
      </c>
      <c r="K6" s="194" t="s">
        <v>809</v>
      </c>
      <c r="L6" s="194" t="s">
        <v>810</v>
      </c>
      <c r="M6" s="158" t="s">
        <v>330</v>
      </c>
      <c r="N6" s="194" t="s">
        <v>334</v>
      </c>
      <c r="O6" s="194" t="s">
        <v>811</v>
      </c>
      <c r="P6" s="158" t="s">
        <v>338</v>
      </c>
      <c r="Q6" s="4" t="s">
        <v>214</v>
      </c>
      <c r="R6" s="195" t="s">
        <v>12</v>
      </c>
      <c r="S6" s="196"/>
      <c r="T6" s="196"/>
      <c r="U6" s="196"/>
      <c r="V6" s="196"/>
      <c r="W6" s="196"/>
      <c r="X6" s="197"/>
      <c r="Y6" s="158" t="s">
        <v>344</v>
      </c>
      <c r="Z6" s="158" t="s">
        <v>812</v>
      </c>
      <c r="AA6" s="158" t="s">
        <v>373</v>
      </c>
      <c r="AB6" s="158" t="s">
        <v>813</v>
      </c>
      <c r="AC6" s="158" t="s">
        <v>377</v>
      </c>
      <c r="AD6" s="14" t="s">
        <v>814</v>
      </c>
    </row>
    <row r="7" spans="1:30" s="20" customFormat="1" ht="15" customHeight="1" thickBot="1">
      <c r="A7" s="4" t="s">
        <v>17</v>
      </c>
      <c r="B7" s="15" t="s">
        <v>18</v>
      </c>
      <c r="C7" s="16" t="s">
        <v>19</v>
      </c>
      <c r="D7" s="17"/>
      <c r="E7" s="17"/>
      <c r="F7" s="17"/>
      <c r="G7" s="17"/>
      <c r="H7" s="17"/>
      <c r="I7" s="18">
        <f>SUM(I8,I12,I19,I29)</f>
        <v>8370</v>
      </c>
      <c r="J7" s="18">
        <f aca="true" t="shared" si="0" ref="J7:P7">SUM(J8,J12,J19,J29)</f>
        <v>0</v>
      </c>
      <c r="K7" s="18">
        <f t="shared" si="0"/>
        <v>11323</v>
      </c>
      <c r="L7" s="18">
        <f t="shared" si="0"/>
        <v>0</v>
      </c>
      <c r="M7" s="18">
        <f t="shared" si="0"/>
        <v>1100</v>
      </c>
      <c r="N7" s="18">
        <f t="shared" si="0"/>
        <v>0</v>
      </c>
      <c r="O7" s="18">
        <f>SUM(O8,O12,O19,O29)</f>
        <v>0</v>
      </c>
      <c r="P7" s="18">
        <f t="shared" si="0"/>
        <v>0</v>
      </c>
      <c r="Q7" s="4" t="s">
        <v>215</v>
      </c>
      <c r="R7" s="15" t="s">
        <v>18</v>
      </c>
      <c r="S7" s="16" t="s">
        <v>19</v>
      </c>
      <c r="T7" s="17"/>
      <c r="U7" s="17"/>
      <c r="V7" s="17"/>
      <c r="W7" s="17"/>
      <c r="X7" s="160"/>
      <c r="Y7" s="18">
        <f>SUM(Y8,Y12,Y19,Y29)</f>
        <v>0</v>
      </c>
      <c r="Z7" s="161">
        <f>SUM(Z8,Z12,Z19,Z29)</f>
        <v>0</v>
      </c>
      <c r="AA7" s="161">
        <f>SUM(AA8,AA12,AA19,AA29)</f>
        <v>0</v>
      </c>
      <c r="AB7" s="161">
        <f>SUM(AB8,AB12,AB19,AB29)</f>
        <v>0</v>
      </c>
      <c r="AC7" s="161">
        <f>SUM(AC8,AC12,AC19,AC29)</f>
        <v>0</v>
      </c>
      <c r="AD7" s="198">
        <f>SUM(I7:P7,Y7:AC7)</f>
        <v>20793</v>
      </c>
    </row>
    <row r="8" spans="1:30" s="20" customFormat="1" ht="15" customHeight="1" thickBot="1">
      <c r="A8" s="4" t="s">
        <v>20</v>
      </c>
      <c r="B8" s="21"/>
      <c r="C8" s="22" t="s">
        <v>21</v>
      </c>
      <c r="D8" s="23" t="s">
        <v>22</v>
      </c>
      <c r="E8" s="24"/>
      <c r="F8" s="24"/>
      <c r="G8" s="24"/>
      <c r="H8" s="24"/>
      <c r="I8" s="25">
        <f>SUM(I9:I11)</f>
        <v>0</v>
      </c>
      <c r="J8" s="163">
        <f aca="true" t="shared" si="1" ref="J8:P8">SUM(J9:J11)</f>
        <v>0</v>
      </c>
      <c r="K8" s="163">
        <f t="shared" si="1"/>
        <v>11323</v>
      </c>
      <c r="L8" s="163">
        <f t="shared" si="1"/>
        <v>0</v>
      </c>
      <c r="M8" s="163">
        <f t="shared" si="1"/>
        <v>0</v>
      </c>
      <c r="N8" s="163">
        <f t="shared" si="1"/>
        <v>0</v>
      </c>
      <c r="O8" s="163">
        <f>SUM(O9:O11)</f>
        <v>0</v>
      </c>
      <c r="P8" s="163">
        <f t="shared" si="1"/>
        <v>0</v>
      </c>
      <c r="Q8" s="4" t="s">
        <v>217</v>
      </c>
      <c r="R8" s="21"/>
      <c r="S8" s="22" t="s">
        <v>21</v>
      </c>
      <c r="T8" s="23" t="s">
        <v>22</v>
      </c>
      <c r="U8" s="24"/>
      <c r="V8" s="24"/>
      <c r="W8" s="24"/>
      <c r="X8" s="162"/>
      <c r="Y8" s="163">
        <f>SUM(Y9:Y11)</f>
        <v>0</v>
      </c>
      <c r="Z8" s="163">
        <f>SUM(Z9:Z11)</f>
        <v>0</v>
      </c>
      <c r="AA8" s="163">
        <f>SUM(AA9:AA11)</f>
        <v>0</v>
      </c>
      <c r="AB8" s="163">
        <f>SUM(AB9:AB11)</f>
        <v>0</v>
      </c>
      <c r="AC8" s="163">
        <f>SUM(AC9:AC11)</f>
        <v>0</v>
      </c>
      <c r="AD8" s="199">
        <f aca="true" t="shared" si="2" ref="AD8:AD51">SUM(I8:P8,Y8:AC8)</f>
        <v>11323</v>
      </c>
    </row>
    <row r="9" spans="1:30" s="34" customFormat="1" ht="15" customHeight="1" thickBot="1">
      <c r="A9" s="4" t="s">
        <v>23</v>
      </c>
      <c r="B9" s="27"/>
      <c r="C9" s="28"/>
      <c r="D9" s="29" t="s">
        <v>24</v>
      </c>
      <c r="E9" s="30" t="s">
        <v>25</v>
      </c>
      <c r="F9" s="30"/>
      <c r="G9" s="30"/>
      <c r="H9" s="31"/>
      <c r="I9" s="32"/>
      <c r="J9" s="164"/>
      <c r="K9" s="164"/>
      <c r="L9" s="164"/>
      <c r="M9" s="164"/>
      <c r="N9" s="164"/>
      <c r="O9" s="164"/>
      <c r="P9" s="164"/>
      <c r="Q9" s="4" t="s">
        <v>218</v>
      </c>
      <c r="R9" s="27"/>
      <c r="S9" s="28"/>
      <c r="T9" s="29" t="s">
        <v>24</v>
      </c>
      <c r="U9" s="30" t="s">
        <v>25</v>
      </c>
      <c r="V9" s="30"/>
      <c r="W9" s="30"/>
      <c r="X9" s="31"/>
      <c r="Y9" s="164"/>
      <c r="Z9" s="164"/>
      <c r="AA9" s="164"/>
      <c r="AB9" s="164"/>
      <c r="AC9" s="164"/>
      <c r="AD9" s="164">
        <f t="shared" si="2"/>
        <v>0</v>
      </c>
    </row>
    <row r="10" spans="1:30" s="34" customFormat="1" ht="15" customHeight="1" thickBot="1">
      <c r="A10" s="4" t="s">
        <v>26</v>
      </c>
      <c r="B10" s="27"/>
      <c r="C10" s="28"/>
      <c r="D10" s="35" t="s">
        <v>27</v>
      </c>
      <c r="E10" s="36" t="s">
        <v>28</v>
      </c>
      <c r="F10" s="37"/>
      <c r="G10" s="37"/>
      <c r="H10" s="37"/>
      <c r="I10" s="32"/>
      <c r="J10" s="164"/>
      <c r="K10" s="164"/>
      <c r="L10" s="164"/>
      <c r="M10" s="164"/>
      <c r="N10" s="164"/>
      <c r="O10" s="164"/>
      <c r="P10" s="164"/>
      <c r="Q10" s="4" t="s">
        <v>220</v>
      </c>
      <c r="R10" s="27"/>
      <c r="S10" s="28"/>
      <c r="T10" s="35" t="s">
        <v>27</v>
      </c>
      <c r="U10" s="36" t="s">
        <v>28</v>
      </c>
      <c r="V10" s="37"/>
      <c r="W10" s="37"/>
      <c r="X10" s="165"/>
      <c r="Y10" s="164"/>
      <c r="Z10" s="164"/>
      <c r="AA10" s="164"/>
      <c r="AB10" s="164"/>
      <c r="AC10" s="164"/>
      <c r="AD10" s="164"/>
    </row>
    <row r="11" spans="1:30" s="34" customFormat="1" ht="15" customHeight="1" thickBot="1">
      <c r="A11" s="4" t="s">
        <v>29</v>
      </c>
      <c r="B11" s="27"/>
      <c r="C11" s="28"/>
      <c r="D11" s="29" t="s">
        <v>30</v>
      </c>
      <c r="E11" s="38" t="s">
        <v>31</v>
      </c>
      <c r="F11" s="39"/>
      <c r="G11" s="39"/>
      <c r="H11" s="38"/>
      <c r="I11" s="32"/>
      <c r="J11" s="164"/>
      <c r="K11" s="164">
        <v>11323</v>
      </c>
      <c r="L11" s="164"/>
      <c r="M11" s="164"/>
      <c r="N11" s="164"/>
      <c r="O11" s="164"/>
      <c r="P11" s="164"/>
      <c r="Q11" s="4" t="s">
        <v>222</v>
      </c>
      <c r="R11" s="27"/>
      <c r="S11" s="28"/>
      <c r="T11" s="29" t="s">
        <v>30</v>
      </c>
      <c r="U11" s="38" t="s">
        <v>31</v>
      </c>
      <c r="V11" s="39"/>
      <c r="W11" s="39"/>
      <c r="X11" s="166"/>
      <c r="Y11" s="164"/>
      <c r="Z11" s="164"/>
      <c r="AA11" s="164"/>
      <c r="AB11" s="164"/>
      <c r="AC11" s="164"/>
      <c r="AD11" s="164">
        <f t="shared" si="2"/>
        <v>11323</v>
      </c>
    </row>
    <row r="12" spans="1:30" s="20" customFormat="1" ht="15" customHeight="1" thickBot="1">
      <c r="A12" s="4" t="s">
        <v>32</v>
      </c>
      <c r="B12" s="21"/>
      <c r="C12" s="22" t="s">
        <v>33</v>
      </c>
      <c r="D12" s="40" t="s">
        <v>34</v>
      </c>
      <c r="E12" s="41"/>
      <c r="F12" s="41"/>
      <c r="G12" s="41"/>
      <c r="H12" s="41"/>
      <c r="I12" s="42">
        <f>SUM(I13:I18)</f>
        <v>100</v>
      </c>
      <c r="J12" s="42">
        <f aca="true" t="shared" si="3" ref="J12:P12">SUM(J13:J18)</f>
        <v>0</v>
      </c>
      <c r="K12" s="42">
        <f t="shared" si="3"/>
        <v>0</v>
      </c>
      <c r="L12" s="42"/>
      <c r="M12" s="42">
        <f t="shared" si="3"/>
        <v>0</v>
      </c>
      <c r="N12" s="42">
        <f t="shared" si="3"/>
        <v>0</v>
      </c>
      <c r="O12" s="42">
        <f>SUM(O13:O18)</f>
        <v>0</v>
      </c>
      <c r="P12" s="42">
        <f t="shared" si="3"/>
        <v>0</v>
      </c>
      <c r="Q12" s="4" t="s">
        <v>224</v>
      </c>
      <c r="R12" s="21"/>
      <c r="S12" s="22" t="s">
        <v>33</v>
      </c>
      <c r="T12" s="40" t="s">
        <v>34</v>
      </c>
      <c r="U12" s="41"/>
      <c r="V12" s="41"/>
      <c r="W12" s="41"/>
      <c r="X12" s="167"/>
      <c r="Y12" s="42">
        <f>SUM(Y13:Y18)</f>
        <v>0</v>
      </c>
      <c r="Z12" s="168">
        <f>SUM(Z13:Z18)</f>
        <v>0</v>
      </c>
      <c r="AA12" s="168">
        <f>SUM(AA13:AA18)</f>
        <v>0</v>
      </c>
      <c r="AB12" s="168">
        <f>SUM(AB13:AB18)</f>
        <v>0</v>
      </c>
      <c r="AC12" s="168">
        <f>SUM(AC13:AC18)</f>
        <v>0</v>
      </c>
      <c r="AD12" s="200">
        <f t="shared" si="2"/>
        <v>100</v>
      </c>
    </row>
    <row r="13" spans="1:30" s="48" customFormat="1" ht="15" customHeight="1" thickBot="1">
      <c r="A13" s="4" t="s">
        <v>35</v>
      </c>
      <c r="B13" s="44"/>
      <c r="C13" s="45"/>
      <c r="D13" s="46" t="s">
        <v>36</v>
      </c>
      <c r="E13" s="38" t="s">
        <v>37</v>
      </c>
      <c r="F13" s="47"/>
      <c r="G13" s="47"/>
      <c r="H13" s="47"/>
      <c r="I13" s="32"/>
      <c r="J13" s="164"/>
      <c r="K13" s="164"/>
      <c r="L13" s="164"/>
      <c r="M13" s="164"/>
      <c r="N13" s="164"/>
      <c r="O13" s="164"/>
      <c r="P13" s="164"/>
      <c r="Q13" s="4" t="s">
        <v>226</v>
      </c>
      <c r="R13" s="44"/>
      <c r="S13" s="45"/>
      <c r="T13" s="46" t="s">
        <v>36</v>
      </c>
      <c r="U13" s="38" t="s">
        <v>37</v>
      </c>
      <c r="V13" s="47"/>
      <c r="W13" s="47"/>
      <c r="X13" s="169"/>
      <c r="Y13" s="164"/>
      <c r="Z13" s="164"/>
      <c r="AA13" s="164"/>
      <c r="AB13" s="164"/>
      <c r="AC13" s="164"/>
      <c r="AD13" s="164">
        <f t="shared" si="2"/>
        <v>0</v>
      </c>
    </row>
    <row r="14" spans="1:30" s="48" customFormat="1" ht="15" customHeight="1" thickBot="1">
      <c r="A14" s="4" t="s">
        <v>38</v>
      </c>
      <c r="B14" s="44"/>
      <c r="C14" s="45"/>
      <c r="D14" s="29" t="s">
        <v>39</v>
      </c>
      <c r="E14" s="38" t="s">
        <v>40</v>
      </c>
      <c r="F14" s="47"/>
      <c r="G14" s="47"/>
      <c r="H14" s="47"/>
      <c r="I14" s="32"/>
      <c r="J14" s="164"/>
      <c r="K14" s="164"/>
      <c r="L14" s="164"/>
      <c r="M14" s="164"/>
      <c r="N14" s="164"/>
      <c r="O14" s="164"/>
      <c r="P14" s="164"/>
      <c r="Q14" s="4" t="s">
        <v>228</v>
      </c>
      <c r="R14" s="44"/>
      <c r="S14" s="45"/>
      <c r="T14" s="29" t="s">
        <v>39</v>
      </c>
      <c r="U14" s="38" t="s">
        <v>40</v>
      </c>
      <c r="V14" s="47"/>
      <c r="W14" s="47"/>
      <c r="X14" s="169"/>
      <c r="Y14" s="164"/>
      <c r="Z14" s="164"/>
      <c r="AA14" s="164"/>
      <c r="AB14" s="164"/>
      <c r="AC14" s="164"/>
      <c r="AD14" s="164">
        <f t="shared" si="2"/>
        <v>0</v>
      </c>
    </row>
    <row r="15" spans="1:30" s="48" customFormat="1" ht="15" customHeight="1" thickBot="1">
      <c r="A15" s="4" t="s">
        <v>41</v>
      </c>
      <c r="B15" s="44"/>
      <c r="C15" s="45"/>
      <c r="D15" s="29" t="s">
        <v>42</v>
      </c>
      <c r="E15" s="38" t="s">
        <v>43</v>
      </c>
      <c r="F15" s="47"/>
      <c r="G15" s="47"/>
      <c r="H15" s="47"/>
      <c r="I15" s="32"/>
      <c r="J15" s="164"/>
      <c r="K15" s="164"/>
      <c r="L15" s="164"/>
      <c r="M15" s="164"/>
      <c r="N15" s="164"/>
      <c r="O15" s="164"/>
      <c r="P15" s="164"/>
      <c r="Q15" s="4" t="s">
        <v>229</v>
      </c>
      <c r="R15" s="44"/>
      <c r="S15" s="45"/>
      <c r="T15" s="29" t="s">
        <v>42</v>
      </c>
      <c r="U15" s="38" t="s">
        <v>43</v>
      </c>
      <c r="V15" s="47"/>
      <c r="W15" s="47"/>
      <c r="X15" s="169"/>
      <c r="Y15" s="164"/>
      <c r="Z15" s="164"/>
      <c r="AA15" s="164"/>
      <c r="AB15" s="164"/>
      <c r="AC15" s="164"/>
      <c r="AD15" s="164">
        <f t="shared" si="2"/>
        <v>0</v>
      </c>
    </row>
    <row r="16" spans="1:30" s="48" customFormat="1" ht="15" customHeight="1" thickBot="1">
      <c r="A16" s="4" t="s">
        <v>44</v>
      </c>
      <c r="B16" s="44"/>
      <c r="C16" s="45"/>
      <c r="D16" s="29" t="s">
        <v>45</v>
      </c>
      <c r="E16" s="38" t="s">
        <v>46</v>
      </c>
      <c r="F16" s="47"/>
      <c r="G16" s="47"/>
      <c r="H16" s="47"/>
      <c r="I16" s="32"/>
      <c r="J16" s="164"/>
      <c r="K16" s="164"/>
      <c r="L16" s="164"/>
      <c r="M16" s="164"/>
      <c r="N16" s="164"/>
      <c r="O16" s="164"/>
      <c r="P16" s="164"/>
      <c r="Q16" s="4" t="s">
        <v>230</v>
      </c>
      <c r="R16" s="44"/>
      <c r="S16" s="45"/>
      <c r="T16" s="29" t="s">
        <v>45</v>
      </c>
      <c r="U16" s="38" t="s">
        <v>46</v>
      </c>
      <c r="V16" s="47"/>
      <c r="W16" s="47"/>
      <c r="X16" s="169"/>
      <c r="Y16" s="164"/>
      <c r="Z16" s="164"/>
      <c r="AA16" s="164"/>
      <c r="AB16" s="164"/>
      <c r="AC16" s="164"/>
      <c r="AD16" s="164">
        <f t="shared" si="2"/>
        <v>0</v>
      </c>
    </row>
    <row r="17" spans="1:30" s="48" customFormat="1" ht="15" customHeight="1" thickBot="1">
      <c r="A17" s="4" t="s">
        <v>47</v>
      </c>
      <c r="B17" s="44"/>
      <c r="C17" s="45"/>
      <c r="D17" s="29" t="s">
        <v>48</v>
      </c>
      <c r="E17" s="38" t="s">
        <v>49</v>
      </c>
      <c r="F17" s="47"/>
      <c r="G17" s="47"/>
      <c r="H17" s="47"/>
      <c r="I17" s="32"/>
      <c r="J17" s="164"/>
      <c r="K17" s="164"/>
      <c r="L17" s="164"/>
      <c r="M17" s="164"/>
      <c r="N17" s="164"/>
      <c r="O17" s="164"/>
      <c r="P17" s="164"/>
      <c r="Q17" s="4" t="s">
        <v>231</v>
      </c>
      <c r="R17" s="44"/>
      <c r="S17" s="45"/>
      <c r="T17" s="29" t="s">
        <v>48</v>
      </c>
      <c r="U17" s="38" t="s">
        <v>49</v>
      </c>
      <c r="V17" s="47"/>
      <c r="W17" s="47"/>
      <c r="X17" s="169"/>
      <c r="Y17" s="164"/>
      <c r="Z17" s="164"/>
      <c r="AA17" s="164"/>
      <c r="AB17" s="164"/>
      <c r="AC17" s="164"/>
      <c r="AD17" s="164">
        <f t="shared" si="2"/>
        <v>0</v>
      </c>
    </row>
    <row r="18" spans="1:30" s="48" customFormat="1" ht="15" customHeight="1" thickBot="1">
      <c r="A18" s="4" t="s">
        <v>50</v>
      </c>
      <c r="B18" s="44"/>
      <c r="C18" s="45"/>
      <c r="D18" s="49" t="s">
        <v>51</v>
      </c>
      <c r="E18" s="38" t="s">
        <v>52</v>
      </c>
      <c r="F18" s="47"/>
      <c r="G18" s="47"/>
      <c r="H18" s="47"/>
      <c r="I18" s="32">
        <v>100</v>
      </c>
      <c r="J18" s="164"/>
      <c r="K18" s="164"/>
      <c r="L18" s="164"/>
      <c r="M18" s="164"/>
      <c r="N18" s="164"/>
      <c r="O18" s="164"/>
      <c r="P18" s="164"/>
      <c r="Q18" s="4" t="s">
        <v>233</v>
      </c>
      <c r="R18" s="44"/>
      <c r="S18" s="45"/>
      <c r="T18" s="49" t="s">
        <v>51</v>
      </c>
      <c r="U18" s="38" t="s">
        <v>52</v>
      </c>
      <c r="V18" s="47"/>
      <c r="W18" s="47"/>
      <c r="X18" s="169"/>
      <c r="Y18" s="164"/>
      <c r="Z18" s="164"/>
      <c r="AA18" s="164"/>
      <c r="AB18" s="164"/>
      <c r="AC18" s="164"/>
      <c r="AD18" s="164">
        <f t="shared" si="2"/>
        <v>100</v>
      </c>
    </row>
    <row r="19" spans="1:30" s="20" customFormat="1" ht="15" customHeight="1" thickBot="1">
      <c r="A19" s="4" t="s">
        <v>53</v>
      </c>
      <c r="B19" s="21"/>
      <c r="C19" s="22" t="s">
        <v>54</v>
      </c>
      <c r="D19" s="40" t="s">
        <v>19</v>
      </c>
      <c r="E19" s="41"/>
      <c r="F19" s="41"/>
      <c r="G19" s="41"/>
      <c r="H19" s="41"/>
      <c r="I19" s="42">
        <f>SUM(I20:I28)</f>
        <v>8270</v>
      </c>
      <c r="J19" s="42">
        <f aca="true" t="shared" si="4" ref="J19:P19">SUM(J20:J28)</f>
        <v>0</v>
      </c>
      <c r="K19" s="42">
        <f t="shared" si="4"/>
        <v>0</v>
      </c>
      <c r="L19" s="42"/>
      <c r="M19" s="42">
        <f t="shared" si="4"/>
        <v>1100</v>
      </c>
      <c r="N19" s="42">
        <f t="shared" si="4"/>
        <v>0</v>
      </c>
      <c r="O19" s="42">
        <f>SUM(O20:O28)</f>
        <v>0</v>
      </c>
      <c r="P19" s="42">
        <f t="shared" si="4"/>
        <v>0</v>
      </c>
      <c r="Q19" s="4" t="s">
        <v>234</v>
      </c>
      <c r="R19" s="21"/>
      <c r="S19" s="22" t="s">
        <v>54</v>
      </c>
      <c r="T19" s="40" t="s">
        <v>19</v>
      </c>
      <c r="U19" s="41"/>
      <c r="V19" s="41"/>
      <c r="W19" s="41"/>
      <c r="X19" s="167"/>
      <c r="Y19" s="42">
        <f>SUM(Y20:Y28)</f>
        <v>0</v>
      </c>
      <c r="Z19" s="168">
        <f>SUM(Z20:Z28)</f>
        <v>0</v>
      </c>
      <c r="AA19" s="168">
        <f>SUM(AA20:AA28)</f>
        <v>0</v>
      </c>
      <c r="AB19" s="168">
        <f>SUM(AB20:AB28)</f>
        <v>0</v>
      </c>
      <c r="AC19" s="168">
        <f>SUM(AC20:AC28)</f>
        <v>0</v>
      </c>
      <c r="AD19" s="200">
        <f t="shared" si="2"/>
        <v>9370</v>
      </c>
    </row>
    <row r="20" spans="1:30" s="34" customFormat="1" ht="15" customHeight="1" thickBot="1">
      <c r="A20" s="4" t="s">
        <v>55</v>
      </c>
      <c r="B20" s="27"/>
      <c r="C20" s="28"/>
      <c r="D20" s="35" t="s">
        <v>56</v>
      </c>
      <c r="E20" s="38" t="s">
        <v>57</v>
      </c>
      <c r="F20" s="38"/>
      <c r="G20" s="38"/>
      <c r="H20" s="50"/>
      <c r="I20" s="32"/>
      <c r="J20" s="164"/>
      <c r="K20" s="164"/>
      <c r="L20" s="164"/>
      <c r="M20" s="164"/>
      <c r="N20" s="164"/>
      <c r="O20" s="164"/>
      <c r="P20" s="164"/>
      <c r="Q20" s="4" t="s">
        <v>235</v>
      </c>
      <c r="R20" s="27"/>
      <c r="S20" s="28"/>
      <c r="T20" s="35" t="s">
        <v>56</v>
      </c>
      <c r="U20" s="38" t="s">
        <v>57</v>
      </c>
      <c r="V20" s="38"/>
      <c r="W20" s="38"/>
      <c r="X20" s="170"/>
      <c r="Y20" s="164"/>
      <c r="Z20" s="164"/>
      <c r="AA20" s="164"/>
      <c r="AB20" s="164"/>
      <c r="AC20" s="164"/>
      <c r="AD20" s="164">
        <f t="shared" si="2"/>
        <v>0</v>
      </c>
    </row>
    <row r="21" spans="1:30" s="34" customFormat="1" ht="15" customHeight="1" thickBot="1">
      <c r="A21" s="4" t="s">
        <v>58</v>
      </c>
      <c r="B21" s="27"/>
      <c r="C21" s="28"/>
      <c r="D21" s="35" t="s">
        <v>59</v>
      </c>
      <c r="E21" s="38" t="s">
        <v>60</v>
      </c>
      <c r="F21" s="38"/>
      <c r="G21" s="38"/>
      <c r="H21" s="50"/>
      <c r="I21" s="32">
        <v>959</v>
      </c>
      <c r="J21" s="164"/>
      <c r="K21" s="164"/>
      <c r="L21" s="164"/>
      <c r="M21" s="164">
        <v>866</v>
      </c>
      <c r="N21" s="164"/>
      <c r="O21" s="164"/>
      <c r="P21" s="164"/>
      <c r="Q21" s="4" t="s">
        <v>236</v>
      </c>
      <c r="R21" s="27"/>
      <c r="S21" s="28"/>
      <c r="T21" s="35" t="s">
        <v>59</v>
      </c>
      <c r="U21" s="38" t="s">
        <v>60</v>
      </c>
      <c r="V21" s="38"/>
      <c r="W21" s="38"/>
      <c r="X21" s="170"/>
      <c r="Y21" s="164"/>
      <c r="Z21" s="164"/>
      <c r="AA21" s="164"/>
      <c r="AB21" s="164"/>
      <c r="AC21" s="164"/>
      <c r="AD21" s="164">
        <f t="shared" si="2"/>
        <v>1825</v>
      </c>
    </row>
    <row r="22" spans="1:30" s="34" customFormat="1" ht="15" customHeight="1" thickBot="1">
      <c r="A22" s="4" t="s">
        <v>61</v>
      </c>
      <c r="B22" s="27"/>
      <c r="C22" s="28"/>
      <c r="D22" s="35" t="s">
        <v>62</v>
      </c>
      <c r="E22" s="50" t="s">
        <v>63</v>
      </c>
      <c r="F22" s="50"/>
      <c r="G22" s="50"/>
      <c r="H22" s="50"/>
      <c r="I22" s="32">
        <v>4157</v>
      </c>
      <c r="J22" s="164"/>
      <c r="K22" s="164"/>
      <c r="L22" s="164"/>
      <c r="M22" s="164"/>
      <c r="N22" s="164"/>
      <c r="O22" s="164"/>
      <c r="P22" s="164"/>
      <c r="Q22" s="4" t="s">
        <v>237</v>
      </c>
      <c r="R22" s="27"/>
      <c r="S22" s="28"/>
      <c r="T22" s="35" t="s">
        <v>62</v>
      </c>
      <c r="U22" s="50" t="s">
        <v>63</v>
      </c>
      <c r="V22" s="50"/>
      <c r="W22" s="50"/>
      <c r="X22" s="170"/>
      <c r="Y22" s="164"/>
      <c r="Z22" s="164"/>
      <c r="AA22" s="164"/>
      <c r="AB22" s="164"/>
      <c r="AC22" s="164"/>
      <c r="AD22" s="164">
        <f t="shared" si="2"/>
        <v>4157</v>
      </c>
    </row>
    <row r="23" spans="1:30" s="34" customFormat="1" ht="15" customHeight="1" thickBot="1">
      <c r="A23" s="4" t="s">
        <v>64</v>
      </c>
      <c r="B23" s="27"/>
      <c r="C23" s="28"/>
      <c r="D23" s="35" t="s">
        <v>65</v>
      </c>
      <c r="E23" s="50" t="s">
        <v>66</v>
      </c>
      <c r="F23" s="38"/>
      <c r="G23" s="38"/>
      <c r="H23" s="38"/>
      <c r="I23" s="32"/>
      <c r="J23" s="164"/>
      <c r="K23" s="164"/>
      <c r="L23" s="164"/>
      <c r="M23" s="164"/>
      <c r="N23" s="164"/>
      <c r="O23" s="164"/>
      <c r="P23" s="164"/>
      <c r="Q23" s="4" t="s">
        <v>239</v>
      </c>
      <c r="R23" s="27"/>
      <c r="S23" s="28"/>
      <c r="T23" s="35" t="s">
        <v>65</v>
      </c>
      <c r="U23" s="50" t="s">
        <v>66</v>
      </c>
      <c r="V23" s="38"/>
      <c r="W23" s="38"/>
      <c r="X23" s="166"/>
      <c r="Y23" s="164"/>
      <c r="Z23" s="164"/>
      <c r="AA23" s="164"/>
      <c r="AB23" s="164"/>
      <c r="AC23" s="164"/>
      <c r="AD23" s="164">
        <f t="shared" si="2"/>
        <v>0</v>
      </c>
    </row>
    <row r="24" spans="1:30" s="34" customFormat="1" ht="15" customHeight="1" thickBot="1">
      <c r="A24" s="4" t="s">
        <v>67</v>
      </c>
      <c r="B24" s="27"/>
      <c r="C24" s="28"/>
      <c r="D24" s="35" t="s">
        <v>68</v>
      </c>
      <c r="E24" s="50" t="s">
        <v>69</v>
      </c>
      <c r="F24" s="38"/>
      <c r="G24" s="38"/>
      <c r="H24" s="38"/>
      <c r="I24" s="32"/>
      <c r="J24" s="164"/>
      <c r="K24" s="164"/>
      <c r="L24" s="164"/>
      <c r="M24" s="164"/>
      <c r="N24" s="164"/>
      <c r="O24" s="164"/>
      <c r="P24" s="164"/>
      <c r="Q24" s="4" t="s">
        <v>241</v>
      </c>
      <c r="R24" s="27"/>
      <c r="S24" s="28"/>
      <c r="T24" s="35" t="s">
        <v>68</v>
      </c>
      <c r="U24" s="50" t="s">
        <v>69</v>
      </c>
      <c r="V24" s="38"/>
      <c r="W24" s="38"/>
      <c r="X24" s="166"/>
      <c r="Y24" s="164"/>
      <c r="Z24" s="164"/>
      <c r="AA24" s="164"/>
      <c r="AB24" s="164"/>
      <c r="AC24" s="164"/>
      <c r="AD24" s="164">
        <f t="shared" si="2"/>
        <v>0</v>
      </c>
    </row>
    <row r="25" spans="1:30" s="34" customFormat="1" ht="15" customHeight="1" thickBot="1">
      <c r="A25" s="4" t="s">
        <v>70</v>
      </c>
      <c r="B25" s="27"/>
      <c r="C25" s="28"/>
      <c r="D25" s="35" t="s">
        <v>71</v>
      </c>
      <c r="E25" s="50" t="s">
        <v>72</v>
      </c>
      <c r="F25" s="38"/>
      <c r="G25" s="38"/>
      <c r="H25" s="38"/>
      <c r="I25" s="32">
        <v>3104</v>
      </c>
      <c r="J25" s="164"/>
      <c r="K25" s="164"/>
      <c r="L25" s="164"/>
      <c r="M25" s="164">
        <v>234</v>
      </c>
      <c r="N25" s="164"/>
      <c r="O25" s="164"/>
      <c r="P25" s="164"/>
      <c r="Q25" s="4" t="s">
        <v>243</v>
      </c>
      <c r="R25" s="27"/>
      <c r="S25" s="28"/>
      <c r="T25" s="35" t="s">
        <v>71</v>
      </c>
      <c r="U25" s="50" t="s">
        <v>72</v>
      </c>
      <c r="V25" s="38"/>
      <c r="W25" s="38"/>
      <c r="X25" s="166"/>
      <c r="Y25" s="164"/>
      <c r="Z25" s="164"/>
      <c r="AA25" s="164"/>
      <c r="AB25" s="164"/>
      <c r="AC25" s="164"/>
      <c r="AD25" s="164">
        <f t="shared" si="2"/>
        <v>3338</v>
      </c>
    </row>
    <row r="26" spans="1:30" s="34" customFormat="1" ht="15" customHeight="1" thickBot="1">
      <c r="A26" s="4" t="s">
        <v>73</v>
      </c>
      <c r="B26" s="27"/>
      <c r="C26" s="28"/>
      <c r="D26" s="35" t="s">
        <v>74</v>
      </c>
      <c r="E26" s="50" t="s">
        <v>75</v>
      </c>
      <c r="F26" s="38"/>
      <c r="G26" s="38"/>
      <c r="H26" s="38"/>
      <c r="I26" s="32"/>
      <c r="J26" s="164"/>
      <c r="K26" s="164"/>
      <c r="L26" s="164"/>
      <c r="M26" s="164"/>
      <c r="N26" s="164"/>
      <c r="O26" s="164"/>
      <c r="P26" s="164"/>
      <c r="Q26" s="4" t="s">
        <v>245</v>
      </c>
      <c r="R26" s="27"/>
      <c r="S26" s="28"/>
      <c r="T26" s="35" t="s">
        <v>74</v>
      </c>
      <c r="U26" s="50" t="s">
        <v>75</v>
      </c>
      <c r="V26" s="38"/>
      <c r="W26" s="38"/>
      <c r="X26" s="166"/>
      <c r="Y26" s="164"/>
      <c r="Z26" s="164"/>
      <c r="AA26" s="164"/>
      <c r="AB26" s="164"/>
      <c r="AC26" s="164"/>
      <c r="AD26" s="164">
        <f t="shared" si="2"/>
        <v>0</v>
      </c>
    </row>
    <row r="27" spans="1:30" s="34" customFormat="1" ht="15" customHeight="1" thickBot="1">
      <c r="A27" s="4" t="s">
        <v>76</v>
      </c>
      <c r="B27" s="27"/>
      <c r="C27" s="28"/>
      <c r="D27" s="35" t="s">
        <v>77</v>
      </c>
      <c r="E27" s="50" t="s">
        <v>78</v>
      </c>
      <c r="F27" s="38"/>
      <c r="G27" s="38"/>
      <c r="H27" s="38"/>
      <c r="I27" s="32">
        <v>50</v>
      </c>
      <c r="J27" s="164"/>
      <c r="K27" s="164"/>
      <c r="L27" s="164"/>
      <c r="M27" s="164"/>
      <c r="N27" s="164"/>
      <c r="O27" s="164"/>
      <c r="P27" s="164"/>
      <c r="Q27" s="4" t="s">
        <v>246</v>
      </c>
      <c r="R27" s="27"/>
      <c r="S27" s="28"/>
      <c r="T27" s="35" t="s">
        <v>77</v>
      </c>
      <c r="U27" s="50" t="s">
        <v>78</v>
      </c>
      <c r="V27" s="38"/>
      <c r="W27" s="38"/>
      <c r="X27" s="166"/>
      <c r="Y27" s="164"/>
      <c r="Z27" s="164"/>
      <c r="AA27" s="164"/>
      <c r="AB27" s="164"/>
      <c r="AC27" s="164"/>
      <c r="AD27" s="164">
        <f t="shared" si="2"/>
        <v>50</v>
      </c>
    </row>
    <row r="28" spans="1:30" s="34" customFormat="1" ht="15" customHeight="1" thickBot="1">
      <c r="A28" s="4" t="s">
        <v>79</v>
      </c>
      <c r="B28" s="27"/>
      <c r="C28" s="28"/>
      <c r="D28" s="35" t="s">
        <v>80</v>
      </c>
      <c r="E28" s="50" t="s">
        <v>81</v>
      </c>
      <c r="F28" s="38"/>
      <c r="G28" s="38"/>
      <c r="H28" s="38"/>
      <c r="I28" s="32"/>
      <c r="J28" s="164"/>
      <c r="K28" s="164"/>
      <c r="L28" s="164"/>
      <c r="M28" s="164"/>
      <c r="N28" s="164"/>
      <c r="O28" s="164"/>
      <c r="P28" s="164"/>
      <c r="Q28" s="4" t="s">
        <v>247</v>
      </c>
      <c r="R28" s="27"/>
      <c r="S28" s="28"/>
      <c r="T28" s="35" t="s">
        <v>80</v>
      </c>
      <c r="U28" s="50" t="s">
        <v>81</v>
      </c>
      <c r="V28" s="38"/>
      <c r="W28" s="38"/>
      <c r="X28" s="166"/>
      <c r="Y28" s="164"/>
      <c r="Z28" s="164"/>
      <c r="AA28" s="164"/>
      <c r="AB28" s="164"/>
      <c r="AC28" s="164"/>
      <c r="AD28" s="164">
        <f t="shared" si="2"/>
        <v>0</v>
      </c>
    </row>
    <row r="29" spans="1:30" s="20" customFormat="1" ht="15" customHeight="1" thickBot="1">
      <c r="A29" s="4" t="s">
        <v>82</v>
      </c>
      <c r="B29" s="21"/>
      <c r="C29" s="22" t="s">
        <v>83</v>
      </c>
      <c r="D29" s="23" t="s">
        <v>84</v>
      </c>
      <c r="E29" s="24"/>
      <c r="F29" s="41"/>
      <c r="G29" s="41"/>
      <c r="H29" s="41"/>
      <c r="I29" s="42">
        <f>SUM(I30:I31)</f>
        <v>0</v>
      </c>
      <c r="J29" s="42">
        <f aca="true" t="shared" si="5" ref="J29:P29">SUM(J30:J31)</f>
        <v>0</v>
      </c>
      <c r="K29" s="42">
        <f t="shared" si="5"/>
        <v>0</v>
      </c>
      <c r="L29" s="42"/>
      <c r="M29" s="42">
        <f t="shared" si="5"/>
        <v>0</v>
      </c>
      <c r="N29" s="42">
        <f t="shared" si="5"/>
        <v>0</v>
      </c>
      <c r="O29" s="42">
        <f>SUM(O30:O31)</f>
        <v>0</v>
      </c>
      <c r="P29" s="42">
        <f t="shared" si="5"/>
        <v>0</v>
      </c>
      <c r="Q29" s="4" t="s">
        <v>491</v>
      </c>
      <c r="R29" s="21"/>
      <c r="S29" s="22" t="s">
        <v>83</v>
      </c>
      <c r="T29" s="23" t="s">
        <v>84</v>
      </c>
      <c r="U29" s="24"/>
      <c r="V29" s="41"/>
      <c r="W29" s="41"/>
      <c r="X29" s="167"/>
      <c r="Y29" s="42">
        <f>SUM(Y30:Y31)</f>
        <v>0</v>
      </c>
      <c r="Z29" s="168">
        <f>SUM(Z30:Z31)</f>
        <v>0</v>
      </c>
      <c r="AA29" s="168">
        <f>SUM(AA30:AA31)</f>
        <v>0</v>
      </c>
      <c r="AB29" s="168">
        <f>SUM(AB30:AB31)</f>
        <v>0</v>
      </c>
      <c r="AC29" s="168">
        <f>SUM(AC30:AC31)</f>
        <v>0</v>
      </c>
      <c r="AD29" s="200">
        <f t="shared" si="2"/>
        <v>0</v>
      </c>
    </row>
    <row r="30" spans="1:30" s="55" customFormat="1" ht="15" customHeight="1" thickBot="1">
      <c r="A30" s="4" t="s">
        <v>85</v>
      </c>
      <c r="B30" s="51"/>
      <c r="C30" s="52"/>
      <c r="D30" s="29" t="s">
        <v>86</v>
      </c>
      <c r="E30" s="50" t="s">
        <v>87</v>
      </c>
      <c r="F30" s="53"/>
      <c r="G30" s="54"/>
      <c r="H30" s="54"/>
      <c r="I30" s="32"/>
      <c r="J30" s="164"/>
      <c r="K30" s="164"/>
      <c r="L30" s="164"/>
      <c r="M30" s="164"/>
      <c r="N30" s="164"/>
      <c r="O30" s="164"/>
      <c r="P30" s="164"/>
      <c r="Q30" s="4" t="s">
        <v>497</v>
      </c>
      <c r="R30" s="51"/>
      <c r="S30" s="52"/>
      <c r="T30" s="29" t="s">
        <v>86</v>
      </c>
      <c r="U30" s="50" t="s">
        <v>87</v>
      </c>
      <c r="V30" s="53"/>
      <c r="W30" s="54"/>
      <c r="X30" s="171"/>
      <c r="Y30" s="164"/>
      <c r="Z30" s="164"/>
      <c r="AA30" s="164"/>
      <c r="AB30" s="164"/>
      <c r="AC30" s="164"/>
      <c r="AD30" s="164">
        <f t="shared" si="2"/>
        <v>0</v>
      </c>
    </row>
    <row r="31" spans="1:30" s="55" customFormat="1" ht="15" customHeight="1" thickBot="1">
      <c r="A31" s="4" t="s">
        <v>88</v>
      </c>
      <c r="B31" s="51"/>
      <c r="C31" s="52"/>
      <c r="D31" s="29" t="s">
        <v>89</v>
      </c>
      <c r="E31" s="50" t="s">
        <v>90</v>
      </c>
      <c r="F31" s="53"/>
      <c r="G31" s="54"/>
      <c r="H31" s="54"/>
      <c r="I31" s="32"/>
      <c r="J31" s="164"/>
      <c r="K31" s="164"/>
      <c r="L31" s="164"/>
      <c r="M31" s="164"/>
      <c r="N31" s="164"/>
      <c r="O31" s="164"/>
      <c r="P31" s="164"/>
      <c r="Q31" s="4" t="s">
        <v>503</v>
      </c>
      <c r="R31" s="51"/>
      <c r="S31" s="52"/>
      <c r="T31" s="29" t="s">
        <v>89</v>
      </c>
      <c r="U31" s="50" t="s">
        <v>90</v>
      </c>
      <c r="V31" s="53"/>
      <c r="W31" s="54"/>
      <c r="X31" s="171"/>
      <c r="Y31" s="164"/>
      <c r="Z31" s="164"/>
      <c r="AA31" s="164"/>
      <c r="AB31" s="164"/>
      <c r="AC31" s="164"/>
      <c r="AD31" s="164">
        <f t="shared" si="2"/>
        <v>0</v>
      </c>
    </row>
    <row r="32" spans="1:30" s="20" customFormat="1" ht="15" customHeight="1" thickBot="1">
      <c r="A32" s="4" t="s">
        <v>91</v>
      </c>
      <c r="B32" s="15" t="s">
        <v>92</v>
      </c>
      <c r="C32" s="16" t="s">
        <v>93</v>
      </c>
      <c r="D32" s="16"/>
      <c r="E32" s="16"/>
      <c r="F32" s="16"/>
      <c r="G32" s="16"/>
      <c r="H32" s="16"/>
      <c r="I32" s="18">
        <f>SUM(I33,I36,I39)</f>
        <v>6787</v>
      </c>
      <c r="J32" s="18">
        <f aca="true" t="shared" si="6" ref="J32:P32">SUM(J33,J36,J39)</f>
        <v>0</v>
      </c>
      <c r="K32" s="18">
        <f t="shared" si="6"/>
        <v>0</v>
      </c>
      <c r="L32" s="18">
        <f t="shared" si="6"/>
        <v>0</v>
      </c>
      <c r="M32" s="18">
        <f t="shared" si="6"/>
        <v>0</v>
      </c>
      <c r="N32" s="18">
        <f t="shared" si="6"/>
        <v>0</v>
      </c>
      <c r="O32" s="18">
        <f>SUM(O33,O36,O39)</f>
        <v>0</v>
      </c>
      <c r="P32" s="18">
        <f t="shared" si="6"/>
        <v>0</v>
      </c>
      <c r="Q32" s="4" t="s">
        <v>509</v>
      </c>
      <c r="R32" s="15" t="s">
        <v>92</v>
      </c>
      <c r="S32" s="16" t="s">
        <v>93</v>
      </c>
      <c r="T32" s="16"/>
      <c r="U32" s="16"/>
      <c r="V32" s="16"/>
      <c r="W32" s="16"/>
      <c r="X32" s="172"/>
      <c r="Y32" s="18">
        <f>SUM(Y33,Y36,Y39)</f>
        <v>0</v>
      </c>
      <c r="Z32" s="161">
        <f>SUM(Z33,Z36,Z39)</f>
        <v>0</v>
      </c>
      <c r="AA32" s="161">
        <f>SUM(AA33,AA36,AA39)</f>
        <v>0</v>
      </c>
      <c r="AB32" s="161">
        <f>SUM(AB33,AB36,AB39)</f>
        <v>0</v>
      </c>
      <c r="AC32" s="161">
        <f>SUM(AC33,AC36,AC39)</f>
        <v>0</v>
      </c>
      <c r="AD32" s="198">
        <f t="shared" si="2"/>
        <v>6787</v>
      </c>
    </row>
    <row r="33" spans="1:30" s="20" customFormat="1" ht="15" customHeight="1" thickBot="1">
      <c r="A33" s="4" t="s">
        <v>94</v>
      </c>
      <c r="B33" s="21"/>
      <c r="C33" s="56" t="s">
        <v>95</v>
      </c>
      <c r="D33" s="57" t="s">
        <v>96</v>
      </c>
      <c r="E33" s="23"/>
      <c r="F33" s="24"/>
      <c r="G33" s="24"/>
      <c r="H33" s="24"/>
      <c r="I33" s="25">
        <f>SUM(I34:I35)</f>
        <v>0</v>
      </c>
      <c r="J33" s="25">
        <f aca="true" t="shared" si="7" ref="J33:P33">SUM(J34:J35)</f>
        <v>0</v>
      </c>
      <c r="K33" s="25">
        <f t="shared" si="7"/>
        <v>0</v>
      </c>
      <c r="L33" s="25"/>
      <c r="M33" s="25">
        <f t="shared" si="7"/>
        <v>0</v>
      </c>
      <c r="N33" s="25">
        <f t="shared" si="7"/>
        <v>0</v>
      </c>
      <c r="O33" s="25">
        <f>SUM(O34:O35)</f>
        <v>0</v>
      </c>
      <c r="P33" s="25">
        <f t="shared" si="7"/>
        <v>0</v>
      </c>
      <c r="Q33" s="4" t="s">
        <v>515</v>
      </c>
      <c r="R33" s="21"/>
      <c r="S33" s="56" t="s">
        <v>95</v>
      </c>
      <c r="T33" s="57" t="s">
        <v>96</v>
      </c>
      <c r="U33" s="23"/>
      <c r="V33" s="24"/>
      <c r="W33" s="24"/>
      <c r="X33" s="162"/>
      <c r="Y33" s="25">
        <f>SUM(Y34:Y35)</f>
        <v>0</v>
      </c>
      <c r="Z33" s="163">
        <f>SUM(Z34:Z35)</f>
        <v>0</v>
      </c>
      <c r="AA33" s="163">
        <f>SUM(AA34:AA35)</f>
        <v>0</v>
      </c>
      <c r="AB33" s="163">
        <f>SUM(AB34:AB35)</f>
        <v>0</v>
      </c>
      <c r="AC33" s="163">
        <f>SUM(AC34:AC35)</f>
        <v>0</v>
      </c>
      <c r="AD33" s="199">
        <f t="shared" si="2"/>
        <v>0</v>
      </c>
    </row>
    <row r="34" spans="1:30" s="34" customFormat="1" ht="15" customHeight="1" thickBot="1">
      <c r="A34" s="4" t="s">
        <v>97</v>
      </c>
      <c r="B34" s="27"/>
      <c r="C34" s="28"/>
      <c r="D34" s="29" t="s">
        <v>98</v>
      </c>
      <c r="E34" s="38" t="s">
        <v>99</v>
      </c>
      <c r="F34" s="38"/>
      <c r="G34" s="38"/>
      <c r="H34" s="38"/>
      <c r="I34" s="32"/>
      <c r="J34" s="164"/>
      <c r="K34" s="164"/>
      <c r="L34" s="164"/>
      <c r="M34" s="164"/>
      <c r="N34" s="164"/>
      <c r="O34" s="164"/>
      <c r="P34" s="164"/>
      <c r="Q34" s="4" t="s">
        <v>521</v>
      </c>
      <c r="R34" s="27"/>
      <c r="S34" s="28"/>
      <c r="T34" s="29" t="s">
        <v>98</v>
      </c>
      <c r="U34" s="38" t="s">
        <v>99</v>
      </c>
      <c r="V34" s="38"/>
      <c r="W34" s="38"/>
      <c r="X34" s="166"/>
      <c r="Y34" s="164"/>
      <c r="Z34" s="164"/>
      <c r="AA34" s="164"/>
      <c r="AB34" s="164"/>
      <c r="AC34" s="164"/>
      <c r="AD34" s="164">
        <f t="shared" si="2"/>
        <v>0</v>
      </c>
    </row>
    <row r="35" spans="1:30" s="34" customFormat="1" ht="15" customHeight="1" thickBot="1">
      <c r="A35" s="4" t="s">
        <v>100</v>
      </c>
      <c r="B35" s="27"/>
      <c r="C35" s="29"/>
      <c r="D35" s="29" t="s">
        <v>101</v>
      </c>
      <c r="E35" s="38" t="s">
        <v>102</v>
      </c>
      <c r="F35" s="39"/>
      <c r="G35" s="39"/>
      <c r="H35" s="38"/>
      <c r="I35" s="32"/>
      <c r="J35" s="164"/>
      <c r="K35" s="164"/>
      <c r="L35" s="164"/>
      <c r="M35" s="164"/>
      <c r="N35" s="164"/>
      <c r="O35" s="164"/>
      <c r="P35" s="164"/>
      <c r="Q35" s="4" t="s">
        <v>527</v>
      </c>
      <c r="R35" s="27"/>
      <c r="S35" s="29"/>
      <c r="T35" s="29" t="s">
        <v>101</v>
      </c>
      <c r="U35" s="38" t="s">
        <v>102</v>
      </c>
      <c r="V35" s="39"/>
      <c r="W35" s="39"/>
      <c r="X35" s="166"/>
      <c r="Y35" s="164"/>
      <c r="Z35" s="164"/>
      <c r="AA35" s="164"/>
      <c r="AB35" s="164"/>
      <c r="AC35" s="164"/>
      <c r="AD35" s="164">
        <f t="shared" si="2"/>
        <v>0</v>
      </c>
    </row>
    <row r="36" spans="1:30" s="20" customFormat="1" ht="15" customHeight="1" thickBot="1">
      <c r="A36" s="4" t="s">
        <v>103</v>
      </c>
      <c r="B36" s="21"/>
      <c r="C36" s="56" t="s">
        <v>104</v>
      </c>
      <c r="D36" s="58" t="s">
        <v>93</v>
      </c>
      <c r="E36" s="40"/>
      <c r="F36" s="41"/>
      <c r="G36" s="41"/>
      <c r="H36" s="41"/>
      <c r="I36" s="42">
        <f>SUM(I37:I38)</f>
        <v>6787</v>
      </c>
      <c r="J36" s="42">
        <f aca="true" t="shared" si="8" ref="J36:P36">SUM(J37:J38)</f>
        <v>0</v>
      </c>
      <c r="K36" s="42">
        <f t="shared" si="8"/>
        <v>0</v>
      </c>
      <c r="L36" s="42"/>
      <c r="M36" s="42">
        <f t="shared" si="8"/>
        <v>0</v>
      </c>
      <c r="N36" s="42">
        <f t="shared" si="8"/>
        <v>0</v>
      </c>
      <c r="O36" s="42">
        <f>SUM(O37:O38)</f>
        <v>0</v>
      </c>
      <c r="P36" s="42">
        <f t="shared" si="8"/>
        <v>0</v>
      </c>
      <c r="Q36" s="4" t="s">
        <v>533</v>
      </c>
      <c r="R36" s="21"/>
      <c r="S36" s="56" t="s">
        <v>104</v>
      </c>
      <c r="T36" s="58" t="s">
        <v>93</v>
      </c>
      <c r="U36" s="40"/>
      <c r="V36" s="41"/>
      <c r="W36" s="41"/>
      <c r="X36" s="167"/>
      <c r="Y36" s="42">
        <f>SUM(Y37:Y38)</f>
        <v>0</v>
      </c>
      <c r="Z36" s="168">
        <f>SUM(Z37:Z38)</f>
        <v>0</v>
      </c>
      <c r="AA36" s="168">
        <f>SUM(AA37:AA38)</f>
        <v>0</v>
      </c>
      <c r="AB36" s="168">
        <f>SUM(AB37:AB38)</f>
        <v>0</v>
      </c>
      <c r="AC36" s="168">
        <f>SUM(AC37:AC38)</f>
        <v>0</v>
      </c>
      <c r="AD36" s="200">
        <f t="shared" si="2"/>
        <v>6787</v>
      </c>
    </row>
    <row r="37" spans="1:30" s="34" customFormat="1" ht="15" customHeight="1" thickBot="1">
      <c r="A37" s="4" t="s">
        <v>105</v>
      </c>
      <c r="B37" s="27"/>
      <c r="C37" s="28"/>
      <c r="D37" s="29" t="s">
        <v>106</v>
      </c>
      <c r="E37" s="38" t="s">
        <v>107</v>
      </c>
      <c r="F37" s="38"/>
      <c r="G37" s="38"/>
      <c r="H37" s="38"/>
      <c r="I37" s="32"/>
      <c r="J37" s="164"/>
      <c r="K37" s="164"/>
      <c r="L37" s="164"/>
      <c r="M37" s="164"/>
      <c r="N37" s="164"/>
      <c r="O37" s="164"/>
      <c r="P37" s="164"/>
      <c r="Q37" s="4" t="s">
        <v>539</v>
      </c>
      <c r="R37" s="27"/>
      <c r="S37" s="28"/>
      <c r="T37" s="29" t="s">
        <v>106</v>
      </c>
      <c r="U37" s="38" t="s">
        <v>107</v>
      </c>
      <c r="V37" s="38"/>
      <c r="W37" s="38"/>
      <c r="X37" s="166"/>
      <c r="Y37" s="164"/>
      <c r="Z37" s="164"/>
      <c r="AA37" s="164"/>
      <c r="AB37" s="164"/>
      <c r="AC37" s="164"/>
      <c r="AD37" s="164">
        <f t="shared" si="2"/>
        <v>0</v>
      </c>
    </row>
    <row r="38" spans="1:30" s="34" customFormat="1" ht="15" customHeight="1" thickBot="1">
      <c r="A38" s="4" t="s">
        <v>108</v>
      </c>
      <c r="B38" s="27"/>
      <c r="C38" s="28"/>
      <c r="D38" s="29" t="s">
        <v>109</v>
      </c>
      <c r="E38" s="38" t="s">
        <v>110</v>
      </c>
      <c r="F38" s="50"/>
      <c r="G38" s="50"/>
      <c r="H38" s="50"/>
      <c r="I38" s="32">
        <v>6787</v>
      </c>
      <c r="J38" s="164"/>
      <c r="K38" s="164"/>
      <c r="L38" s="164"/>
      <c r="M38" s="164"/>
      <c r="N38" s="164"/>
      <c r="O38" s="164"/>
      <c r="P38" s="164"/>
      <c r="Q38" s="4" t="s">
        <v>545</v>
      </c>
      <c r="R38" s="27"/>
      <c r="S38" s="28"/>
      <c r="T38" s="29" t="s">
        <v>109</v>
      </c>
      <c r="U38" s="38" t="s">
        <v>110</v>
      </c>
      <c r="V38" s="50"/>
      <c r="W38" s="50"/>
      <c r="X38" s="170"/>
      <c r="Y38" s="164"/>
      <c r="Z38" s="164"/>
      <c r="AA38" s="164"/>
      <c r="AB38" s="164"/>
      <c r="AC38" s="164"/>
      <c r="AD38" s="164">
        <f t="shared" si="2"/>
        <v>6787</v>
      </c>
    </row>
    <row r="39" spans="1:30" s="20" customFormat="1" ht="15" customHeight="1" thickBot="1">
      <c r="A39" s="4" t="s">
        <v>111</v>
      </c>
      <c r="B39" s="21"/>
      <c r="C39" s="56" t="s">
        <v>112</v>
      </c>
      <c r="D39" s="23" t="s">
        <v>113</v>
      </c>
      <c r="E39" s="59"/>
      <c r="F39" s="24"/>
      <c r="G39" s="24"/>
      <c r="H39" s="24"/>
      <c r="I39" s="25">
        <f>SUM(I41)</f>
        <v>0</v>
      </c>
      <c r="J39" s="25">
        <f aca="true" t="shared" si="9" ref="J39:P39">SUM(J41)</f>
        <v>0</v>
      </c>
      <c r="K39" s="25">
        <f t="shared" si="9"/>
        <v>0</v>
      </c>
      <c r="L39" s="25"/>
      <c r="M39" s="25">
        <f t="shared" si="9"/>
        <v>0</v>
      </c>
      <c r="N39" s="25">
        <f t="shared" si="9"/>
        <v>0</v>
      </c>
      <c r="O39" s="25">
        <f t="shared" si="9"/>
        <v>0</v>
      </c>
      <c r="P39" s="25">
        <f t="shared" si="9"/>
        <v>0</v>
      </c>
      <c r="Q39" s="4" t="s">
        <v>551</v>
      </c>
      <c r="R39" s="21"/>
      <c r="S39" s="56" t="s">
        <v>112</v>
      </c>
      <c r="T39" s="23" t="s">
        <v>113</v>
      </c>
      <c r="U39" s="59"/>
      <c r="V39" s="24"/>
      <c r="W39" s="24"/>
      <c r="X39" s="162"/>
      <c r="Y39" s="25">
        <f>SUM(Y41)</f>
        <v>0</v>
      </c>
      <c r="Z39" s="163">
        <f>SUM(Z41)</f>
        <v>0</v>
      </c>
      <c r="AA39" s="163">
        <f>SUM(AA41)</f>
        <v>0</v>
      </c>
      <c r="AB39" s="163">
        <f>SUM(AB41)</f>
        <v>0</v>
      </c>
      <c r="AC39" s="163">
        <f>SUM(AC41)</f>
        <v>0</v>
      </c>
      <c r="AD39" s="199">
        <f t="shared" si="2"/>
        <v>0</v>
      </c>
    </row>
    <row r="40" spans="1:30" s="20" customFormat="1" ht="15" customHeight="1" thickBot="1">
      <c r="A40" s="4" t="s">
        <v>114</v>
      </c>
      <c r="B40" s="21"/>
      <c r="C40" s="56"/>
      <c r="D40" s="29" t="s">
        <v>115</v>
      </c>
      <c r="E40" s="38" t="s">
        <v>116</v>
      </c>
      <c r="F40" s="24"/>
      <c r="G40" s="24"/>
      <c r="H40" s="24"/>
      <c r="I40" s="25"/>
      <c r="J40" s="163"/>
      <c r="K40" s="163"/>
      <c r="L40" s="163"/>
      <c r="M40" s="163"/>
      <c r="N40" s="163"/>
      <c r="O40" s="163"/>
      <c r="P40" s="163"/>
      <c r="Q40" s="4" t="s">
        <v>557</v>
      </c>
      <c r="R40" s="21"/>
      <c r="S40" s="56"/>
      <c r="T40" s="29" t="s">
        <v>115</v>
      </c>
      <c r="U40" s="38" t="s">
        <v>116</v>
      </c>
      <c r="V40" s="24"/>
      <c r="W40" s="24"/>
      <c r="X40" s="162"/>
      <c r="Y40" s="163"/>
      <c r="Z40" s="163"/>
      <c r="AA40" s="163"/>
      <c r="AB40" s="163"/>
      <c r="AC40" s="163"/>
      <c r="AD40" s="199"/>
    </row>
    <row r="41" spans="1:30" s="34" customFormat="1" ht="15" customHeight="1" thickBot="1">
      <c r="A41" s="4" t="s">
        <v>117</v>
      </c>
      <c r="B41" s="27"/>
      <c r="C41" s="28"/>
      <c r="D41" s="29" t="s">
        <v>118</v>
      </c>
      <c r="E41" s="50" t="s">
        <v>119</v>
      </c>
      <c r="F41" s="50"/>
      <c r="G41" s="50"/>
      <c r="H41" s="50"/>
      <c r="I41" s="60"/>
      <c r="J41" s="173"/>
      <c r="K41" s="173"/>
      <c r="L41" s="173"/>
      <c r="M41" s="173"/>
      <c r="N41" s="173"/>
      <c r="O41" s="173"/>
      <c r="P41" s="173"/>
      <c r="Q41" s="4" t="s">
        <v>563</v>
      </c>
      <c r="R41" s="27"/>
      <c r="S41" s="28"/>
      <c r="T41" s="29" t="s">
        <v>118</v>
      </c>
      <c r="U41" s="50" t="s">
        <v>119</v>
      </c>
      <c r="V41" s="50"/>
      <c r="W41" s="50"/>
      <c r="X41" s="170"/>
      <c r="Y41" s="173"/>
      <c r="Z41" s="173"/>
      <c r="AA41" s="173"/>
      <c r="AB41" s="173"/>
      <c r="AC41" s="173"/>
      <c r="AD41" s="173">
        <f t="shared" si="2"/>
        <v>0</v>
      </c>
    </row>
    <row r="42" spans="1:30" s="20" customFormat="1" ht="30" customHeight="1" thickBot="1">
      <c r="A42" s="4" t="s">
        <v>120</v>
      </c>
      <c r="B42" s="62" t="s">
        <v>815</v>
      </c>
      <c r="C42" s="63"/>
      <c r="D42" s="63"/>
      <c r="E42" s="63"/>
      <c r="F42" s="63"/>
      <c r="G42" s="63"/>
      <c r="H42" s="63"/>
      <c r="I42" s="64">
        <f>SUM(I7,I32)</f>
        <v>15157</v>
      </c>
      <c r="J42" s="64">
        <f aca="true" t="shared" si="10" ref="J42:P42">SUM(J7,J32)</f>
        <v>0</v>
      </c>
      <c r="K42" s="64">
        <f t="shared" si="10"/>
        <v>11323</v>
      </c>
      <c r="L42" s="64">
        <f t="shared" si="10"/>
        <v>0</v>
      </c>
      <c r="M42" s="64">
        <f t="shared" si="10"/>
        <v>1100</v>
      </c>
      <c r="N42" s="64">
        <f t="shared" si="10"/>
        <v>0</v>
      </c>
      <c r="O42" s="64">
        <f>SUM(O7,O32)</f>
        <v>0</v>
      </c>
      <c r="P42" s="64">
        <f t="shared" si="10"/>
        <v>0</v>
      </c>
      <c r="Q42" s="4" t="s">
        <v>569</v>
      </c>
      <c r="R42" s="62" t="s">
        <v>815</v>
      </c>
      <c r="S42" s="63"/>
      <c r="T42" s="63"/>
      <c r="U42" s="63"/>
      <c r="V42" s="63"/>
      <c r="W42" s="63"/>
      <c r="X42" s="63"/>
      <c r="Y42" s="64">
        <f>SUM(Y7,Y32)</f>
        <v>0</v>
      </c>
      <c r="Z42" s="175">
        <f>SUM(Z7,Z32)</f>
        <v>0</v>
      </c>
      <c r="AA42" s="175">
        <f>SUM(AA7,AA32)</f>
        <v>0</v>
      </c>
      <c r="AB42" s="175">
        <f>SUM(AB7,AB32)</f>
        <v>0</v>
      </c>
      <c r="AC42" s="175">
        <f>SUM(AC7,AC32)</f>
        <v>0</v>
      </c>
      <c r="AD42" s="201">
        <f t="shared" si="2"/>
        <v>27580</v>
      </c>
    </row>
    <row r="43" spans="1:30" s="67" customFormat="1" ht="15" customHeight="1" thickBot="1">
      <c r="A43" s="4" t="s">
        <v>122</v>
      </c>
      <c r="B43" s="15" t="s">
        <v>123</v>
      </c>
      <c r="C43" s="66" t="s">
        <v>124</v>
      </c>
      <c r="D43" s="66"/>
      <c r="E43" s="66"/>
      <c r="F43" s="66"/>
      <c r="G43" s="66"/>
      <c r="H43" s="66"/>
      <c r="I43" s="18">
        <f>SUM(I44,I46,I49)</f>
        <v>0</v>
      </c>
      <c r="J43" s="18">
        <f aca="true" t="shared" si="11" ref="J43:P43">SUM(J44,J46,J49)</f>
        <v>0</v>
      </c>
      <c r="K43" s="18">
        <f t="shared" si="11"/>
        <v>0</v>
      </c>
      <c r="L43" s="18"/>
      <c r="M43" s="18">
        <f t="shared" si="11"/>
        <v>0</v>
      </c>
      <c r="N43" s="18">
        <f t="shared" si="11"/>
        <v>413535</v>
      </c>
      <c r="O43" s="18">
        <f>SUM(O44,O46,O49)</f>
        <v>0</v>
      </c>
      <c r="P43" s="18">
        <f t="shared" si="11"/>
        <v>0</v>
      </c>
      <c r="Q43" s="4" t="s">
        <v>576</v>
      </c>
      <c r="R43" s="15" t="s">
        <v>123</v>
      </c>
      <c r="S43" s="66" t="s">
        <v>124</v>
      </c>
      <c r="T43" s="66"/>
      <c r="U43" s="66"/>
      <c r="V43" s="66"/>
      <c r="W43" s="66"/>
      <c r="X43" s="176"/>
      <c r="Y43" s="18">
        <f>SUM(Y44,Y46,Y49)</f>
        <v>0</v>
      </c>
      <c r="Z43" s="161">
        <f>SUM(Z44,Z46,Z49)</f>
        <v>0</v>
      </c>
      <c r="AA43" s="161">
        <f>SUM(AA44,AA46,AA49)</f>
        <v>0</v>
      </c>
      <c r="AB43" s="161">
        <f>SUM(AB44,AB46,AB49)</f>
        <v>0</v>
      </c>
      <c r="AC43" s="161">
        <f>SUM(AC44,AC46,AC49)</f>
        <v>0</v>
      </c>
      <c r="AD43" s="198">
        <f t="shared" si="2"/>
        <v>413535</v>
      </c>
    </row>
    <row r="44" spans="1:30" s="67" customFormat="1" ht="15" customHeight="1" thickBot="1">
      <c r="A44" s="4" t="s">
        <v>125</v>
      </c>
      <c r="B44" s="68"/>
      <c r="C44" s="22" t="s">
        <v>126</v>
      </c>
      <c r="D44" s="40" t="s">
        <v>127</v>
      </c>
      <c r="E44" s="40"/>
      <c r="F44" s="40"/>
      <c r="G44" s="40"/>
      <c r="H44" s="40"/>
      <c r="I44" s="42">
        <f>SUM(I45)</f>
        <v>0</v>
      </c>
      <c r="J44" s="42">
        <f aca="true" t="shared" si="12" ref="J44:P44">SUM(J45)</f>
        <v>0</v>
      </c>
      <c r="K44" s="42">
        <f t="shared" si="12"/>
        <v>0</v>
      </c>
      <c r="L44" s="42"/>
      <c r="M44" s="42">
        <f t="shared" si="12"/>
        <v>0</v>
      </c>
      <c r="N44" s="42">
        <f t="shared" si="12"/>
        <v>0</v>
      </c>
      <c r="O44" s="42">
        <f t="shared" si="12"/>
        <v>0</v>
      </c>
      <c r="P44" s="42">
        <f t="shared" si="12"/>
        <v>0</v>
      </c>
      <c r="Q44" s="4" t="s">
        <v>582</v>
      </c>
      <c r="R44" s="68"/>
      <c r="S44" s="22" t="s">
        <v>126</v>
      </c>
      <c r="T44" s="40" t="s">
        <v>127</v>
      </c>
      <c r="U44" s="40"/>
      <c r="V44" s="40"/>
      <c r="W44" s="40"/>
      <c r="X44" s="177"/>
      <c r="Y44" s="42">
        <f>SUM(Y45)</f>
        <v>0</v>
      </c>
      <c r="Z44" s="168">
        <f>SUM(Z45)</f>
        <v>0</v>
      </c>
      <c r="AA44" s="168">
        <f>SUM(AA45)</f>
        <v>0</v>
      </c>
      <c r="AB44" s="168">
        <f>SUM(AB45)</f>
        <v>0</v>
      </c>
      <c r="AC44" s="168">
        <f>SUM(AC45)</f>
        <v>0</v>
      </c>
      <c r="AD44" s="200">
        <f t="shared" si="2"/>
        <v>0</v>
      </c>
    </row>
    <row r="45" spans="1:30" s="34" customFormat="1" ht="15" customHeight="1" thickBot="1">
      <c r="A45" s="4" t="s">
        <v>128</v>
      </c>
      <c r="B45" s="27"/>
      <c r="C45" s="29"/>
      <c r="D45" s="35" t="s">
        <v>129</v>
      </c>
      <c r="E45" s="38" t="s">
        <v>130</v>
      </c>
      <c r="F45" s="38"/>
      <c r="G45" s="38"/>
      <c r="H45" s="38"/>
      <c r="I45" s="32"/>
      <c r="J45" s="164"/>
      <c r="K45" s="164"/>
      <c r="L45" s="164"/>
      <c r="M45" s="164"/>
      <c r="N45" s="164"/>
      <c r="O45" s="164"/>
      <c r="P45" s="164"/>
      <c r="Q45" s="4" t="s">
        <v>588</v>
      </c>
      <c r="R45" s="27"/>
      <c r="S45" s="29"/>
      <c r="T45" s="35" t="s">
        <v>129</v>
      </c>
      <c r="U45" s="38" t="s">
        <v>130</v>
      </c>
      <c r="V45" s="38"/>
      <c r="W45" s="38"/>
      <c r="X45" s="166"/>
      <c r="Y45" s="164"/>
      <c r="Z45" s="164"/>
      <c r="AA45" s="164"/>
      <c r="AB45" s="164"/>
      <c r="AC45" s="164"/>
      <c r="AD45" s="164">
        <f t="shared" si="2"/>
        <v>0</v>
      </c>
    </row>
    <row r="46" spans="1:30" s="20" customFormat="1" ht="15" customHeight="1" thickBot="1">
      <c r="A46" s="4" t="s">
        <v>131</v>
      </c>
      <c r="B46" s="21"/>
      <c r="C46" s="22" t="s">
        <v>132</v>
      </c>
      <c r="D46" s="40" t="s">
        <v>133</v>
      </c>
      <c r="E46" s="40"/>
      <c r="F46" s="40"/>
      <c r="G46" s="40"/>
      <c r="H46" s="24"/>
      <c r="I46" s="42">
        <f>SUM(I47:I48)</f>
        <v>0</v>
      </c>
      <c r="J46" s="42">
        <f aca="true" t="shared" si="13" ref="J46:P46">SUM(J47:J48)</f>
        <v>0</v>
      </c>
      <c r="K46" s="42">
        <f t="shared" si="13"/>
        <v>0</v>
      </c>
      <c r="L46" s="42"/>
      <c r="M46" s="42">
        <f t="shared" si="13"/>
        <v>0</v>
      </c>
      <c r="N46" s="42">
        <f t="shared" si="13"/>
        <v>8272</v>
      </c>
      <c r="O46" s="42">
        <f>SUM(O47:O48)</f>
        <v>0</v>
      </c>
      <c r="P46" s="42">
        <f t="shared" si="13"/>
        <v>0</v>
      </c>
      <c r="Q46" s="4" t="s">
        <v>594</v>
      </c>
      <c r="R46" s="21"/>
      <c r="S46" s="22" t="s">
        <v>132</v>
      </c>
      <c r="T46" s="40" t="s">
        <v>133</v>
      </c>
      <c r="U46" s="40"/>
      <c r="V46" s="40"/>
      <c r="W46" s="40"/>
      <c r="X46" s="162"/>
      <c r="Y46" s="42">
        <f>SUM(Y47:Y48)</f>
        <v>0</v>
      </c>
      <c r="Z46" s="168">
        <f>SUM(Z47:Z48)</f>
        <v>0</v>
      </c>
      <c r="AA46" s="168">
        <f>SUM(AA47:AA48)</f>
        <v>0</v>
      </c>
      <c r="AB46" s="168">
        <f>SUM(AB47:AB48)</f>
        <v>0</v>
      </c>
      <c r="AC46" s="168">
        <f>SUM(AC47:AC48)</f>
        <v>0</v>
      </c>
      <c r="AD46" s="200">
        <f t="shared" si="2"/>
        <v>8272</v>
      </c>
    </row>
    <row r="47" spans="1:30" s="55" customFormat="1" ht="15" customHeight="1" thickBot="1">
      <c r="A47" s="4" t="s">
        <v>134</v>
      </c>
      <c r="B47" s="51"/>
      <c r="C47" s="29"/>
      <c r="D47" s="29" t="s">
        <v>135</v>
      </c>
      <c r="E47" s="50" t="s">
        <v>136</v>
      </c>
      <c r="F47" s="50"/>
      <c r="G47" s="50"/>
      <c r="H47" s="54"/>
      <c r="I47" s="60"/>
      <c r="J47" s="173"/>
      <c r="K47" s="173"/>
      <c r="L47" s="173"/>
      <c r="M47" s="173"/>
      <c r="N47" s="173">
        <f>'[1]3. melléklet'!N47+'[1]Javaslat_II'!L120</f>
        <v>8272</v>
      </c>
      <c r="O47" s="173"/>
      <c r="P47" s="173"/>
      <c r="Q47" s="4" t="s">
        <v>600</v>
      </c>
      <c r="R47" s="51"/>
      <c r="S47" s="29"/>
      <c r="T47" s="29" t="s">
        <v>135</v>
      </c>
      <c r="U47" s="50" t="s">
        <v>136</v>
      </c>
      <c r="V47" s="50"/>
      <c r="W47" s="50"/>
      <c r="X47" s="171"/>
      <c r="Y47" s="173"/>
      <c r="Z47" s="173"/>
      <c r="AA47" s="173"/>
      <c r="AB47" s="173"/>
      <c r="AC47" s="173"/>
      <c r="AD47" s="173">
        <f t="shared" si="2"/>
        <v>8272</v>
      </c>
    </row>
    <row r="48" spans="1:30" s="55" customFormat="1" ht="15" customHeight="1" thickBot="1">
      <c r="A48" s="4" t="s">
        <v>137</v>
      </c>
      <c r="B48" s="51"/>
      <c r="C48" s="29"/>
      <c r="D48" s="29" t="s">
        <v>138</v>
      </c>
      <c r="E48" s="50" t="s">
        <v>139</v>
      </c>
      <c r="F48" s="50"/>
      <c r="G48" s="50"/>
      <c r="H48" s="54"/>
      <c r="I48" s="60"/>
      <c r="J48" s="173"/>
      <c r="K48" s="173"/>
      <c r="L48" s="173"/>
      <c r="M48" s="173"/>
      <c r="N48" s="173"/>
      <c r="O48" s="173"/>
      <c r="P48" s="173"/>
      <c r="Q48" s="4" t="s">
        <v>606</v>
      </c>
      <c r="R48" s="51"/>
      <c r="S48" s="29"/>
      <c r="T48" s="29" t="s">
        <v>138</v>
      </c>
      <c r="U48" s="50" t="s">
        <v>139</v>
      </c>
      <c r="V48" s="50"/>
      <c r="W48" s="50"/>
      <c r="X48" s="171"/>
      <c r="Y48" s="173"/>
      <c r="Z48" s="173"/>
      <c r="AA48" s="173"/>
      <c r="AB48" s="173"/>
      <c r="AC48" s="173"/>
      <c r="AD48" s="173">
        <f t="shared" si="2"/>
        <v>0</v>
      </c>
    </row>
    <row r="49" spans="1:30" s="20" customFormat="1" ht="15" customHeight="1" thickBot="1">
      <c r="A49" s="4" t="s">
        <v>140</v>
      </c>
      <c r="B49" s="69"/>
      <c r="C49" s="70" t="s">
        <v>141</v>
      </c>
      <c r="D49" s="71" t="s">
        <v>142</v>
      </c>
      <c r="E49" s="72"/>
      <c r="F49" s="72"/>
      <c r="G49" s="72"/>
      <c r="H49" s="72"/>
      <c r="I49" s="73"/>
      <c r="J49" s="179"/>
      <c r="K49" s="179"/>
      <c r="L49" s="179"/>
      <c r="M49" s="179"/>
      <c r="N49" s="179">
        <f>AD80-AD42-AD46</f>
        <v>405263</v>
      </c>
      <c r="O49" s="179"/>
      <c r="P49" s="179"/>
      <c r="Q49" s="4" t="s">
        <v>612</v>
      </c>
      <c r="R49" s="69"/>
      <c r="S49" s="70" t="s">
        <v>141</v>
      </c>
      <c r="T49" s="71" t="s">
        <v>142</v>
      </c>
      <c r="U49" s="72"/>
      <c r="V49" s="72"/>
      <c r="W49" s="72"/>
      <c r="X49" s="178"/>
      <c r="Y49" s="179"/>
      <c r="Z49" s="179"/>
      <c r="AA49" s="179"/>
      <c r="AB49" s="179"/>
      <c r="AC49" s="179"/>
      <c r="AD49" s="202">
        <f t="shared" si="2"/>
        <v>405263</v>
      </c>
    </row>
    <row r="50" spans="1:30" s="20" customFormat="1" ht="15" customHeight="1" thickBot="1">
      <c r="A50" s="4" t="s">
        <v>143</v>
      </c>
      <c r="B50" s="75" t="s">
        <v>816</v>
      </c>
      <c r="C50" s="76" t="s">
        <v>817</v>
      </c>
      <c r="D50" s="77"/>
      <c r="E50" s="77"/>
      <c r="F50" s="77"/>
      <c r="G50" s="77"/>
      <c r="H50" s="77"/>
      <c r="I50" s="18"/>
      <c r="J50" s="161"/>
      <c r="K50" s="161"/>
      <c r="L50" s="161"/>
      <c r="M50" s="161"/>
      <c r="N50" s="161"/>
      <c r="O50" s="161"/>
      <c r="P50" s="161"/>
      <c r="Q50" s="4" t="s">
        <v>618</v>
      </c>
      <c r="R50" s="75" t="s">
        <v>816</v>
      </c>
      <c r="S50" s="76" t="s">
        <v>817</v>
      </c>
      <c r="T50" s="77"/>
      <c r="U50" s="77"/>
      <c r="V50" s="77"/>
      <c r="W50" s="77"/>
      <c r="X50" s="180"/>
      <c r="Y50" s="161"/>
      <c r="Z50" s="161"/>
      <c r="AA50" s="161"/>
      <c r="AB50" s="161"/>
      <c r="AC50" s="161"/>
      <c r="AD50" s="198">
        <f t="shared" si="2"/>
        <v>0</v>
      </c>
    </row>
    <row r="51" spans="1:30" s="20" customFormat="1" ht="30" customHeight="1" thickBot="1">
      <c r="A51" s="4" t="s">
        <v>144</v>
      </c>
      <c r="B51" s="78" t="s">
        <v>818</v>
      </c>
      <c r="C51" s="79"/>
      <c r="D51" s="79"/>
      <c r="E51" s="79"/>
      <c r="F51" s="79"/>
      <c r="G51" s="79"/>
      <c r="H51" s="79"/>
      <c r="I51" s="64">
        <f>SUM(I42,I43,I50)</f>
        <v>15157</v>
      </c>
      <c r="J51" s="64">
        <f aca="true" t="shared" si="14" ref="J51:P51">SUM(J42,J43,J50)</f>
        <v>0</v>
      </c>
      <c r="K51" s="64">
        <f t="shared" si="14"/>
        <v>11323</v>
      </c>
      <c r="L51" s="64">
        <f t="shared" si="14"/>
        <v>0</v>
      </c>
      <c r="M51" s="64">
        <f t="shared" si="14"/>
        <v>1100</v>
      </c>
      <c r="N51" s="64">
        <f t="shared" si="14"/>
        <v>413535</v>
      </c>
      <c r="O51" s="64">
        <f>SUM(O42,O43,O50)</f>
        <v>0</v>
      </c>
      <c r="P51" s="64">
        <f t="shared" si="14"/>
        <v>0</v>
      </c>
      <c r="Q51" s="4" t="s">
        <v>624</v>
      </c>
      <c r="R51" s="78" t="s">
        <v>818</v>
      </c>
      <c r="S51" s="79"/>
      <c r="T51" s="79"/>
      <c r="U51" s="79"/>
      <c r="V51" s="79"/>
      <c r="W51" s="79"/>
      <c r="X51" s="79"/>
      <c r="Y51" s="64">
        <f>SUM(Y42,Y43,Y50)</f>
        <v>0</v>
      </c>
      <c r="Z51" s="175">
        <f>SUM(Z42,Z43,Z50)</f>
        <v>0</v>
      </c>
      <c r="AA51" s="175">
        <f>SUM(AA42,AA43,AA50)</f>
        <v>0</v>
      </c>
      <c r="AB51" s="175">
        <f>SUM(AB42,AB43,AB50)</f>
        <v>0</v>
      </c>
      <c r="AC51" s="175">
        <f>SUM(AC42,AC43,AC50)</f>
        <v>0</v>
      </c>
      <c r="AD51" s="203">
        <f t="shared" si="2"/>
        <v>441115</v>
      </c>
    </row>
    <row r="52" spans="1:30" s="48" customFormat="1" ht="15" customHeight="1" thickBot="1">
      <c r="A52" s="4" t="s">
        <v>146</v>
      </c>
      <c r="B52" s="182"/>
      <c r="C52" s="183"/>
      <c r="D52" s="183"/>
      <c r="E52" s="183"/>
      <c r="F52" s="183"/>
      <c r="G52" s="183"/>
      <c r="H52" s="183"/>
      <c r="I52" s="183"/>
      <c r="J52" s="183"/>
      <c r="K52" s="183"/>
      <c r="L52" s="183"/>
      <c r="M52" s="183"/>
      <c r="N52" s="183"/>
      <c r="O52" s="183"/>
      <c r="P52" s="183"/>
      <c r="Q52" s="4" t="s">
        <v>631</v>
      </c>
      <c r="R52" s="183"/>
      <c r="S52" s="183"/>
      <c r="T52" s="183"/>
      <c r="U52" s="183"/>
      <c r="V52" s="183"/>
      <c r="W52" s="183"/>
      <c r="X52" s="183"/>
      <c r="Y52" s="183"/>
      <c r="Z52" s="183"/>
      <c r="AA52" s="183"/>
      <c r="AB52" s="183"/>
      <c r="AC52" s="183"/>
      <c r="AD52" s="183"/>
    </row>
    <row r="53" spans="1:30" ht="124.5" customHeight="1" thickBot="1">
      <c r="A53" s="4" t="s">
        <v>147</v>
      </c>
      <c r="B53" s="13" t="s">
        <v>12</v>
      </c>
      <c r="C53" s="13"/>
      <c r="D53" s="13"/>
      <c r="E53" s="13"/>
      <c r="F53" s="13"/>
      <c r="G53" s="13"/>
      <c r="H53" s="13"/>
      <c r="I53" s="158" t="s">
        <v>325</v>
      </c>
      <c r="J53" s="158" t="s">
        <v>808</v>
      </c>
      <c r="K53" s="194" t="s">
        <v>809</v>
      </c>
      <c r="L53" s="194" t="s">
        <v>810</v>
      </c>
      <c r="M53" s="158" t="s">
        <v>330</v>
      </c>
      <c r="N53" s="194" t="s">
        <v>334</v>
      </c>
      <c r="O53" s="194" t="s">
        <v>811</v>
      </c>
      <c r="P53" s="158" t="s">
        <v>338</v>
      </c>
      <c r="Q53" s="4" t="s">
        <v>637</v>
      </c>
      <c r="R53" s="195" t="s">
        <v>12</v>
      </c>
      <c r="S53" s="196"/>
      <c r="T53" s="196"/>
      <c r="U53" s="196"/>
      <c r="V53" s="196"/>
      <c r="W53" s="196"/>
      <c r="X53" s="197"/>
      <c r="Y53" s="158" t="s">
        <v>344</v>
      </c>
      <c r="Z53" s="158" t="s">
        <v>812</v>
      </c>
      <c r="AA53" s="158" t="s">
        <v>373</v>
      </c>
      <c r="AB53" s="158" t="s">
        <v>813</v>
      </c>
      <c r="AC53" s="158" t="s">
        <v>377</v>
      </c>
      <c r="AD53" s="14" t="s">
        <v>814</v>
      </c>
    </row>
    <row r="54" spans="1:30" s="86" customFormat="1" ht="16.5" thickBot="1">
      <c r="A54" s="4" t="s">
        <v>148</v>
      </c>
      <c r="B54" s="83" t="s">
        <v>18</v>
      </c>
      <c r="C54" s="84" t="s">
        <v>149</v>
      </c>
      <c r="D54" s="84"/>
      <c r="E54" s="84"/>
      <c r="F54" s="84"/>
      <c r="G54" s="84"/>
      <c r="H54" s="84"/>
      <c r="I54" s="85">
        <f>SUM(I55:I59)</f>
        <v>395568</v>
      </c>
      <c r="J54" s="85">
        <f aca="true" t="shared" si="15" ref="J54:P54">SUM(J55:J59)</f>
        <v>6791</v>
      </c>
      <c r="K54" s="85">
        <f t="shared" si="15"/>
        <v>0</v>
      </c>
      <c r="L54" s="85">
        <f>SUM(L55:L59)</f>
        <v>0</v>
      </c>
      <c r="M54" s="85">
        <f t="shared" si="15"/>
        <v>2877</v>
      </c>
      <c r="N54" s="85">
        <f t="shared" si="15"/>
        <v>0</v>
      </c>
      <c r="O54" s="85">
        <f>SUM(O55:O59)</f>
        <v>0</v>
      </c>
      <c r="P54" s="85">
        <f t="shared" si="15"/>
        <v>178</v>
      </c>
      <c r="Q54" s="4" t="s">
        <v>643</v>
      </c>
      <c r="R54" s="83" t="s">
        <v>18</v>
      </c>
      <c r="S54" s="84" t="s">
        <v>149</v>
      </c>
      <c r="T54" s="84"/>
      <c r="U54" s="84"/>
      <c r="V54" s="84"/>
      <c r="W54" s="84"/>
      <c r="X54" s="84"/>
      <c r="Y54" s="85">
        <f>SUM(Y55:Y59)</f>
        <v>1029</v>
      </c>
      <c r="Z54" s="85">
        <f>SUM(Z55:Z59)</f>
        <v>3120</v>
      </c>
      <c r="AA54" s="85">
        <f>SUM(AA55:AA59)</f>
        <v>2552</v>
      </c>
      <c r="AB54" s="85">
        <f>SUM(AB55:AB59)</f>
        <v>0</v>
      </c>
      <c r="AC54" s="85">
        <f>SUM(AC55:AC59)</f>
        <v>0</v>
      </c>
      <c r="AD54" s="204">
        <f>SUM(I54:P54,Y54:AC54)</f>
        <v>412115</v>
      </c>
    </row>
    <row r="55" spans="1:30" s="86" customFormat="1" ht="16.5" thickBot="1">
      <c r="A55" s="4" t="s">
        <v>150</v>
      </c>
      <c r="B55" s="87"/>
      <c r="C55" s="88" t="s">
        <v>21</v>
      </c>
      <c r="D55" s="89" t="s">
        <v>151</v>
      </c>
      <c r="E55" s="89"/>
      <c r="F55" s="89"/>
      <c r="G55" s="89"/>
      <c r="H55" s="90"/>
      <c r="I55" s="91">
        <v>215597</v>
      </c>
      <c r="J55" s="91"/>
      <c r="K55" s="91"/>
      <c r="L55" s="91"/>
      <c r="M55" s="91">
        <v>1616</v>
      </c>
      <c r="N55" s="91"/>
      <c r="O55" s="91"/>
      <c r="P55" s="91">
        <v>140</v>
      </c>
      <c r="Q55" s="4" t="s">
        <v>649</v>
      </c>
      <c r="R55" s="87"/>
      <c r="S55" s="88" t="s">
        <v>21</v>
      </c>
      <c r="T55" s="89" t="s">
        <v>151</v>
      </c>
      <c r="U55" s="89"/>
      <c r="V55" s="89"/>
      <c r="W55" s="89"/>
      <c r="X55" s="90"/>
      <c r="Y55" s="91">
        <v>810</v>
      </c>
      <c r="Z55" s="91"/>
      <c r="AA55" s="91"/>
      <c r="AB55" s="91"/>
      <c r="AC55" s="91"/>
      <c r="AD55" s="205">
        <f aca="true" t="shared" si="16" ref="AD55:AD80">SUM(I55:P55,Y55:AC55)</f>
        <v>218163</v>
      </c>
    </row>
    <row r="56" spans="1:30" s="86" customFormat="1" ht="16.5" thickBot="1">
      <c r="A56" s="4" t="s">
        <v>152</v>
      </c>
      <c r="B56" s="87"/>
      <c r="C56" s="88" t="s">
        <v>33</v>
      </c>
      <c r="D56" s="92" t="s">
        <v>153</v>
      </c>
      <c r="E56" s="93"/>
      <c r="F56" s="92"/>
      <c r="G56" s="92"/>
      <c r="H56" s="94"/>
      <c r="I56" s="95">
        <v>60890</v>
      </c>
      <c r="J56" s="95"/>
      <c r="K56" s="95"/>
      <c r="L56" s="95"/>
      <c r="M56" s="95">
        <v>405</v>
      </c>
      <c r="N56" s="95"/>
      <c r="O56" s="95"/>
      <c r="P56" s="95">
        <v>38</v>
      </c>
      <c r="Q56" s="4" t="s">
        <v>655</v>
      </c>
      <c r="R56" s="87"/>
      <c r="S56" s="88" t="s">
        <v>33</v>
      </c>
      <c r="T56" s="92" t="s">
        <v>153</v>
      </c>
      <c r="U56" s="93"/>
      <c r="V56" s="92"/>
      <c r="W56" s="92"/>
      <c r="X56" s="94"/>
      <c r="Y56" s="95">
        <v>219</v>
      </c>
      <c r="Z56" s="95"/>
      <c r="AA56" s="95"/>
      <c r="AB56" s="95"/>
      <c r="AC56" s="95"/>
      <c r="AD56" s="206">
        <f t="shared" si="16"/>
        <v>61552</v>
      </c>
    </row>
    <row r="57" spans="1:30" s="86" customFormat="1" ht="16.5" thickBot="1">
      <c r="A57" s="4" t="s">
        <v>154</v>
      </c>
      <c r="B57" s="87"/>
      <c r="C57" s="88" t="s">
        <v>54</v>
      </c>
      <c r="D57" s="92" t="s">
        <v>155</v>
      </c>
      <c r="E57" s="93"/>
      <c r="F57" s="92"/>
      <c r="G57" s="92"/>
      <c r="H57" s="94"/>
      <c r="I57" s="95">
        <f>'[1]3. melléklet_II'!I57+'[1]Javaslat_III'!N136</f>
        <v>119081</v>
      </c>
      <c r="J57" s="95">
        <f>'[1]3. melléklet'!J57+'[1]Javaslat_II'!N127</f>
        <v>6791</v>
      </c>
      <c r="K57" s="95"/>
      <c r="L57" s="95"/>
      <c r="M57" s="95">
        <v>856</v>
      </c>
      <c r="N57" s="95"/>
      <c r="O57" s="95"/>
      <c r="P57" s="95"/>
      <c r="Q57" s="4" t="s">
        <v>661</v>
      </c>
      <c r="R57" s="87"/>
      <c r="S57" s="88" t="s">
        <v>54</v>
      </c>
      <c r="T57" s="92" t="s">
        <v>155</v>
      </c>
      <c r="U57" s="93"/>
      <c r="V57" s="92"/>
      <c r="W57" s="92"/>
      <c r="X57" s="94"/>
      <c r="Y57" s="95"/>
      <c r="Z57" s="95">
        <v>3120</v>
      </c>
      <c r="AA57" s="95"/>
      <c r="AB57" s="95"/>
      <c r="AC57" s="95"/>
      <c r="AD57" s="206">
        <f t="shared" si="16"/>
        <v>129848</v>
      </c>
    </row>
    <row r="58" spans="1:30" s="86" customFormat="1" ht="16.5" thickBot="1">
      <c r="A58" s="4" t="s">
        <v>156</v>
      </c>
      <c r="B58" s="87"/>
      <c r="C58" s="88" t="s">
        <v>157</v>
      </c>
      <c r="D58" s="96" t="s">
        <v>158</v>
      </c>
      <c r="E58" s="97"/>
      <c r="F58" s="97"/>
      <c r="G58" s="96"/>
      <c r="H58" s="98"/>
      <c r="I58" s="99"/>
      <c r="J58" s="99"/>
      <c r="K58" s="99"/>
      <c r="L58" s="99"/>
      <c r="M58" s="99"/>
      <c r="N58" s="99"/>
      <c r="O58" s="99"/>
      <c r="P58" s="99"/>
      <c r="Q58" s="4" t="s">
        <v>667</v>
      </c>
      <c r="R58" s="87"/>
      <c r="S58" s="88" t="s">
        <v>157</v>
      </c>
      <c r="T58" s="96" t="s">
        <v>158</v>
      </c>
      <c r="U58" s="97"/>
      <c r="V58" s="97"/>
      <c r="W58" s="96"/>
      <c r="X58" s="98"/>
      <c r="Y58" s="99"/>
      <c r="Z58" s="99"/>
      <c r="AA58" s="99">
        <v>2552</v>
      </c>
      <c r="AB58" s="99"/>
      <c r="AC58" s="99"/>
      <c r="AD58" s="207">
        <f t="shared" si="16"/>
        <v>2552</v>
      </c>
    </row>
    <row r="59" spans="1:30" s="86" customFormat="1" ht="16.5" thickBot="1">
      <c r="A59" s="4" t="s">
        <v>159</v>
      </c>
      <c r="B59" s="87"/>
      <c r="C59" s="88" t="s">
        <v>83</v>
      </c>
      <c r="D59" s="92" t="s">
        <v>160</v>
      </c>
      <c r="E59" s="93"/>
      <c r="F59" s="92"/>
      <c r="G59" s="92"/>
      <c r="H59" s="94"/>
      <c r="I59" s="95">
        <f>SUM(I60:I65)</f>
        <v>0</v>
      </c>
      <c r="J59" s="95">
        <f aca="true" t="shared" si="17" ref="J59:P59">SUM(J60:J65)</f>
        <v>0</v>
      </c>
      <c r="K59" s="95">
        <f t="shared" si="17"/>
        <v>0</v>
      </c>
      <c r="L59" s="95">
        <f t="shared" si="17"/>
        <v>0</v>
      </c>
      <c r="M59" s="95">
        <f t="shared" si="17"/>
        <v>0</v>
      </c>
      <c r="N59" s="95">
        <f t="shared" si="17"/>
        <v>0</v>
      </c>
      <c r="O59" s="95">
        <f t="shared" si="17"/>
        <v>0</v>
      </c>
      <c r="P59" s="95">
        <f t="shared" si="17"/>
        <v>0</v>
      </c>
      <c r="Q59" s="4" t="s">
        <v>673</v>
      </c>
      <c r="R59" s="87"/>
      <c r="S59" s="88" t="s">
        <v>83</v>
      </c>
      <c r="T59" s="92" t="s">
        <v>160</v>
      </c>
      <c r="U59" s="93"/>
      <c r="V59" s="92"/>
      <c r="W59" s="92"/>
      <c r="X59" s="94"/>
      <c r="Y59" s="95">
        <f>SUM(Y60:Y65)</f>
        <v>0</v>
      </c>
      <c r="Z59" s="95">
        <f>SUM(Z60:Z65)</f>
        <v>0</v>
      </c>
      <c r="AA59" s="95">
        <f>SUM(AA60:AA65)</f>
        <v>0</v>
      </c>
      <c r="AB59" s="95">
        <f>SUM(AB60:AB65)</f>
        <v>0</v>
      </c>
      <c r="AC59" s="95">
        <f>SUM(AC60:AC65)</f>
        <v>0</v>
      </c>
      <c r="AD59" s="206">
        <f t="shared" si="16"/>
        <v>0</v>
      </c>
    </row>
    <row r="60" spans="1:30" s="106" customFormat="1" ht="15" thickBot="1">
      <c r="A60" s="4" t="s">
        <v>161</v>
      </c>
      <c r="B60" s="100"/>
      <c r="C60" s="101"/>
      <c r="D60" s="102" t="s">
        <v>162</v>
      </c>
      <c r="E60" s="103" t="s">
        <v>163</v>
      </c>
      <c r="F60" s="103"/>
      <c r="G60" s="103"/>
      <c r="H60" s="104"/>
      <c r="I60" s="105"/>
      <c r="J60" s="105"/>
      <c r="K60" s="105"/>
      <c r="L60" s="105"/>
      <c r="M60" s="105"/>
      <c r="N60" s="105"/>
      <c r="O60" s="105"/>
      <c r="P60" s="105"/>
      <c r="Q60" s="4" t="s">
        <v>679</v>
      </c>
      <c r="R60" s="100"/>
      <c r="S60" s="101"/>
      <c r="T60" s="102" t="s">
        <v>162</v>
      </c>
      <c r="U60" s="103" t="s">
        <v>163</v>
      </c>
      <c r="V60" s="103"/>
      <c r="W60" s="103"/>
      <c r="X60" s="104"/>
      <c r="Y60" s="105"/>
      <c r="Z60" s="105"/>
      <c r="AA60" s="105"/>
      <c r="AB60" s="105"/>
      <c r="AC60" s="105"/>
      <c r="AD60" s="105">
        <f t="shared" si="16"/>
        <v>0</v>
      </c>
    </row>
    <row r="61" spans="1:30" s="106" customFormat="1" ht="15" thickBot="1">
      <c r="A61" s="4" t="s">
        <v>164</v>
      </c>
      <c r="B61" s="100"/>
      <c r="C61" s="101"/>
      <c r="D61" s="102" t="s">
        <v>165</v>
      </c>
      <c r="E61" s="103" t="s">
        <v>166</v>
      </c>
      <c r="F61" s="103"/>
      <c r="G61" s="103"/>
      <c r="H61" s="104"/>
      <c r="I61" s="105"/>
      <c r="J61" s="105"/>
      <c r="K61" s="105"/>
      <c r="L61" s="105"/>
      <c r="M61" s="105"/>
      <c r="N61" s="105"/>
      <c r="O61" s="105"/>
      <c r="P61" s="105"/>
      <c r="Q61" s="4" t="s">
        <v>685</v>
      </c>
      <c r="R61" s="100"/>
      <c r="S61" s="101"/>
      <c r="T61" s="102" t="s">
        <v>165</v>
      </c>
      <c r="U61" s="103" t="s">
        <v>166</v>
      </c>
      <c r="V61" s="103"/>
      <c r="W61" s="103"/>
      <c r="X61" s="104"/>
      <c r="Y61" s="105"/>
      <c r="Z61" s="105"/>
      <c r="AA61" s="105"/>
      <c r="AB61" s="105"/>
      <c r="AC61" s="105"/>
      <c r="AD61" s="105">
        <f t="shared" si="16"/>
        <v>0</v>
      </c>
    </row>
    <row r="62" spans="1:30" s="106" customFormat="1" ht="15" thickBot="1">
      <c r="A62" s="4" t="s">
        <v>167</v>
      </c>
      <c r="B62" s="100"/>
      <c r="C62" s="101"/>
      <c r="D62" s="102" t="s">
        <v>168</v>
      </c>
      <c r="E62" s="103" t="s">
        <v>169</v>
      </c>
      <c r="F62" s="107"/>
      <c r="G62" s="103"/>
      <c r="H62" s="104"/>
      <c r="I62" s="105"/>
      <c r="J62" s="105"/>
      <c r="K62" s="105"/>
      <c r="L62" s="105"/>
      <c r="M62" s="105"/>
      <c r="N62" s="105"/>
      <c r="O62" s="105"/>
      <c r="P62" s="105"/>
      <c r="Q62" s="4" t="s">
        <v>691</v>
      </c>
      <c r="R62" s="100"/>
      <c r="S62" s="101"/>
      <c r="T62" s="102" t="s">
        <v>168</v>
      </c>
      <c r="U62" s="103" t="s">
        <v>169</v>
      </c>
      <c r="V62" s="107"/>
      <c r="W62" s="103"/>
      <c r="X62" s="104"/>
      <c r="Y62" s="105"/>
      <c r="Z62" s="105"/>
      <c r="AA62" s="105"/>
      <c r="AB62" s="105"/>
      <c r="AC62" s="105"/>
      <c r="AD62" s="105">
        <f t="shared" si="16"/>
        <v>0</v>
      </c>
    </row>
    <row r="63" spans="1:30" s="106" customFormat="1" ht="15" thickBot="1">
      <c r="A63" s="4" t="s">
        <v>170</v>
      </c>
      <c r="B63" s="100"/>
      <c r="C63" s="101"/>
      <c r="D63" s="102" t="s">
        <v>171</v>
      </c>
      <c r="E63" s="108" t="s">
        <v>172</v>
      </c>
      <c r="F63" s="109"/>
      <c r="G63" s="108"/>
      <c r="H63" s="110"/>
      <c r="I63" s="111"/>
      <c r="J63" s="111"/>
      <c r="K63" s="111"/>
      <c r="L63" s="111"/>
      <c r="M63" s="111"/>
      <c r="N63" s="111"/>
      <c r="O63" s="111"/>
      <c r="P63" s="111"/>
      <c r="Q63" s="4" t="s">
        <v>697</v>
      </c>
      <c r="R63" s="100"/>
      <c r="S63" s="101"/>
      <c r="T63" s="102" t="s">
        <v>171</v>
      </c>
      <c r="U63" s="108" t="s">
        <v>172</v>
      </c>
      <c r="V63" s="109"/>
      <c r="W63" s="108"/>
      <c r="X63" s="110"/>
      <c r="Y63" s="111"/>
      <c r="Z63" s="111"/>
      <c r="AA63" s="111"/>
      <c r="AB63" s="111"/>
      <c r="AC63" s="111"/>
      <c r="AD63" s="111">
        <f t="shared" si="16"/>
        <v>0</v>
      </c>
    </row>
    <row r="64" spans="1:30" s="106" customFormat="1" ht="15" thickBot="1">
      <c r="A64" s="4" t="s">
        <v>173</v>
      </c>
      <c r="B64" s="100"/>
      <c r="C64" s="101"/>
      <c r="D64" s="102" t="s">
        <v>174</v>
      </c>
      <c r="E64" s="103" t="s">
        <v>175</v>
      </c>
      <c r="F64" s="107"/>
      <c r="G64" s="103"/>
      <c r="H64" s="104"/>
      <c r="I64" s="105"/>
      <c r="J64" s="105"/>
      <c r="K64" s="105"/>
      <c r="L64" s="105"/>
      <c r="M64" s="105"/>
      <c r="N64" s="105"/>
      <c r="O64" s="105"/>
      <c r="P64" s="105"/>
      <c r="Q64" s="4" t="s">
        <v>703</v>
      </c>
      <c r="R64" s="100"/>
      <c r="S64" s="101"/>
      <c r="T64" s="102" t="s">
        <v>174</v>
      </c>
      <c r="U64" s="103" t="s">
        <v>175</v>
      </c>
      <c r="V64" s="107"/>
      <c r="W64" s="103"/>
      <c r="X64" s="104"/>
      <c r="Y64" s="105"/>
      <c r="Z64" s="105"/>
      <c r="AA64" s="105"/>
      <c r="AB64" s="105"/>
      <c r="AC64" s="105"/>
      <c r="AD64" s="105">
        <f t="shared" si="16"/>
        <v>0</v>
      </c>
    </row>
    <row r="65" spans="1:30" s="106" customFormat="1" ht="15" thickBot="1">
      <c r="A65" s="4" t="s">
        <v>176</v>
      </c>
      <c r="B65" s="100"/>
      <c r="C65" s="101"/>
      <c r="D65" s="102" t="s">
        <v>177</v>
      </c>
      <c r="E65" s="103" t="s">
        <v>178</v>
      </c>
      <c r="F65" s="107"/>
      <c r="G65" s="103"/>
      <c r="H65" s="104"/>
      <c r="I65" s="105"/>
      <c r="J65" s="105"/>
      <c r="K65" s="105"/>
      <c r="L65" s="105"/>
      <c r="M65" s="105"/>
      <c r="N65" s="105"/>
      <c r="O65" s="105"/>
      <c r="P65" s="105"/>
      <c r="Q65" s="4" t="s">
        <v>709</v>
      </c>
      <c r="R65" s="100"/>
      <c r="S65" s="101"/>
      <c r="T65" s="102" t="s">
        <v>177</v>
      </c>
      <c r="U65" s="103" t="s">
        <v>178</v>
      </c>
      <c r="V65" s="107"/>
      <c r="W65" s="103"/>
      <c r="X65" s="104"/>
      <c r="Y65" s="105"/>
      <c r="Z65" s="105"/>
      <c r="AA65" s="105"/>
      <c r="AB65" s="105"/>
      <c r="AC65" s="105"/>
      <c r="AD65" s="105">
        <f t="shared" si="16"/>
        <v>0</v>
      </c>
    </row>
    <row r="66" spans="1:30" s="86" customFormat="1" ht="16.5" thickBot="1">
      <c r="A66" s="4" t="s">
        <v>179</v>
      </c>
      <c r="B66" s="83" t="s">
        <v>92</v>
      </c>
      <c r="C66" s="84" t="s">
        <v>180</v>
      </c>
      <c r="D66" s="112"/>
      <c r="E66" s="112"/>
      <c r="F66" s="84"/>
      <c r="G66" s="84"/>
      <c r="H66" s="84"/>
      <c r="I66" s="85">
        <f>SUM(I67:I69)</f>
        <v>29000</v>
      </c>
      <c r="J66" s="85">
        <f aca="true" t="shared" si="18" ref="J66:P66">SUM(J67:J69)</f>
        <v>0</v>
      </c>
      <c r="K66" s="85">
        <f t="shared" si="18"/>
        <v>0</v>
      </c>
      <c r="L66" s="85">
        <f>SUM(L67:L69)</f>
        <v>0</v>
      </c>
      <c r="M66" s="85">
        <f t="shared" si="18"/>
        <v>0</v>
      </c>
      <c r="N66" s="85">
        <f t="shared" si="18"/>
        <v>0</v>
      </c>
      <c r="O66" s="85">
        <f>SUM(O67:O69)</f>
        <v>0</v>
      </c>
      <c r="P66" s="85">
        <f t="shared" si="18"/>
        <v>0</v>
      </c>
      <c r="Q66" s="4" t="s">
        <v>715</v>
      </c>
      <c r="R66" s="83" t="s">
        <v>92</v>
      </c>
      <c r="S66" s="84" t="s">
        <v>180</v>
      </c>
      <c r="T66" s="112"/>
      <c r="U66" s="112"/>
      <c r="V66" s="84"/>
      <c r="W66" s="84"/>
      <c r="X66" s="84"/>
      <c r="Y66" s="85">
        <f>SUM(Y67:Y69)</f>
        <v>0</v>
      </c>
      <c r="Z66" s="85">
        <f>SUM(Z67:Z69)</f>
        <v>0</v>
      </c>
      <c r="AA66" s="85">
        <f>SUM(AA67:AA69)</f>
        <v>0</v>
      </c>
      <c r="AB66" s="85">
        <f>SUM(AB67:AB69)</f>
        <v>0</v>
      </c>
      <c r="AC66" s="85">
        <f>SUM(AC67:AC69)</f>
        <v>0</v>
      </c>
      <c r="AD66" s="204">
        <f t="shared" si="16"/>
        <v>29000</v>
      </c>
    </row>
    <row r="67" spans="1:30" s="86" customFormat="1" ht="16.5" thickBot="1">
      <c r="A67" s="4" t="s">
        <v>181</v>
      </c>
      <c r="B67" s="87"/>
      <c r="C67" s="88" t="s">
        <v>95</v>
      </c>
      <c r="D67" s="89" t="s">
        <v>182</v>
      </c>
      <c r="E67" s="89"/>
      <c r="F67" s="89"/>
      <c r="G67" s="89"/>
      <c r="H67" s="90"/>
      <c r="I67" s="91">
        <v>29000</v>
      </c>
      <c r="J67" s="91"/>
      <c r="K67" s="91"/>
      <c r="L67" s="91"/>
      <c r="M67" s="91"/>
      <c r="N67" s="91"/>
      <c r="O67" s="91"/>
      <c r="P67" s="91"/>
      <c r="Q67" s="4" t="s">
        <v>721</v>
      </c>
      <c r="R67" s="87"/>
      <c r="S67" s="88" t="s">
        <v>95</v>
      </c>
      <c r="T67" s="89" t="s">
        <v>182</v>
      </c>
      <c r="U67" s="89"/>
      <c r="V67" s="89"/>
      <c r="W67" s="89"/>
      <c r="X67" s="90"/>
      <c r="Y67" s="91"/>
      <c r="Z67" s="91"/>
      <c r="AA67" s="91"/>
      <c r="AB67" s="91"/>
      <c r="AC67" s="91"/>
      <c r="AD67" s="205">
        <f t="shared" si="16"/>
        <v>29000</v>
      </c>
    </row>
    <row r="68" spans="1:30" s="86" customFormat="1" ht="16.5" thickBot="1">
      <c r="A68" s="4" t="s">
        <v>183</v>
      </c>
      <c r="B68" s="87"/>
      <c r="C68" s="88" t="s">
        <v>104</v>
      </c>
      <c r="D68" s="92" t="s">
        <v>184</v>
      </c>
      <c r="E68" s="92"/>
      <c r="F68" s="92"/>
      <c r="G68" s="92"/>
      <c r="H68" s="94"/>
      <c r="I68" s="95"/>
      <c r="J68" s="95"/>
      <c r="K68" s="95"/>
      <c r="L68" s="95"/>
      <c r="M68" s="95"/>
      <c r="N68" s="95"/>
      <c r="O68" s="95"/>
      <c r="P68" s="95"/>
      <c r="Q68" s="4" t="s">
        <v>727</v>
      </c>
      <c r="R68" s="87"/>
      <c r="S68" s="88" t="s">
        <v>104</v>
      </c>
      <c r="T68" s="92" t="s">
        <v>184</v>
      </c>
      <c r="U68" s="92"/>
      <c r="V68" s="92"/>
      <c r="W68" s="92"/>
      <c r="X68" s="94"/>
      <c r="Y68" s="95"/>
      <c r="Z68" s="95"/>
      <c r="AA68" s="95"/>
      <c r="AB68" s="95"/>
      <c r="AC68" s="95"/>
      <c r="AD68" s="206">
        <f t="shared" si="16"/>
        <v>0</v>
      </c>
    </row>
    <row r="69" spans="1:30" s="86" customFormat="1" ht="16.5" thickBot="1">
      <c r="A69" s="4" t="s">
        <v>185</v>
      </c>
      <c r="B69" s="87"/>
      <c r="C69" s="88" t="s">
        <v>112</v>
      </c>
      <c r="D69" s="92" t="s">
        <v>186</v>
      </c>
      <c r="E69" s="93"/>
      <c r="F69" s="92"/>
      <c r="G69" s="92"/>
      <c r="H69" s="94"/>
      <c r="I69" s="95">
        <f>SUM(I70:I73)</f>
        <v>0</v>
      </c>
      <c r="J69" s="95">
        <f aca="true" t="shared" si="19" ref="J69:P69">SUM(J70:J73)</f>
        <v>0</v>
      </c>
      <c r="K69" s="95">
        <f t="shared" si="19"/>
        <v>0</v>
      </c>
      <c r="L69" s="95">
        <f>SUM(L70:L73)</f>
        <v>0</v>
      </c>
      <c r="M69" s="95">
        <f t="shared" si="19"/>
        <v>0</v>
      </c>
      <c r="N69" s="95">
        <f t="shared" si="19"/>
        <v>0</v>
      </c>
      <c r="O69" s="95">
        <f>SUM(O70:O73)</f>
        <v>0</v>
      </c>
      <c r="P69" s="95">
        <f t="shared" si="19"/>
        <v>0</v>
      </c>
      <c r="Q69" s="4" t="s">
        <v>733</v>
      </c>
      <c r="R69" s="87"/>
      <c r="S69" s="88" t="s">
        <v>112</v>
      </c>
      <c r="T69" s="92" t="s">
        <v>186</v>
      </c>
      <c r="U69" s="93"/>
      <c r="V69" s="92"/>
      <c r="W69" s="92"/>
      <c r="X69" s="94"/>
      <c r="Y69" s="95">
        <f>SUM(Y70:Y73)</f>
        <v>0</v>
      </c>
      <c r="Z69" s="95">
        <f>SUM(Z70:Z73)</f>
        <v>0</v>
      </c>
      <c r="AA69" s="95">
        <f>SUM(AA70:AA73)</f>
        <v>0</v>
      </c>
      <c r="AB69" s="95">
        <f>SUM(AB70:AB73)</f>
        <v>0</v>
      </c>
      <c r="AC69" s="95">
        <f>SUM(AC70:AC73)</f>
        <v>0</v>
      </c>
      <c r="AD69" s="206">
        <f t="shared" si="16"/>
        <v>0</v>
      </c>
    </row>
    <row r="70" spans="1:30" s="106" customFormat="1" ht="15" thickBot="1">
      <c r="A70" s="4" t="s">
        <v>187</v>
      </c>
      <c r="B70" s="100"/>
      <c r="C70" s="113"/>
      <c r="D70" s="102" t="s">
        <v>188</v>
      </c>
      <c r="E70" s="103" t="s">
        <v>189</v>
      </c>
      <c r="F70" s="103"/>
      <c r="G70" s="103"/>
      <c r="H70" s="104"/>
      <c r="I70" s="105"/>
      <c r="J70" s="105"/>
      <c r="K70" s="105"/>
      <c r="L70" s="105"/>
      <c r="M70" s="105"/>
      <c r="N70" s="105"/>
      <c r="O70" s="105"/>
      <c r="P70" s="105"/>
      <c r="Q70" s="4" t="s">
        <v>739</v>
      </c>
      <c r="R70" s="100"/>
      <c r="S70" s="113"/>
      <c r="T70" s="102" t="s">
        <v>188</v>
      </c>
      <c r="U70" s="103" t="s">
        <v>189</v>
      </c>
      <c r="V70" s="103"/>
      <c r="W70" s="103"/>
      <c r="X70" s="104"/>
      <c r="Y70" s="105"/>
      <c r="Z70" s="105"/>
      <c r="AA70" s="105"/>
      <c r="AB70" s="105"/>
      <c r="AC70" s="105"/>
      <c r="AD70" s="105">
        <f t="shared" si="16"/>
        <v>0</v>
      </c>
    </row>
    <row r="71" spans="1:30" s="106" customFormat="1" ht="15" thickBot="1">
      <c r="A71" s="4" t="s">
        <v>190</v>
      </c>
      <c r="B71" s="100"/>
      <c r="C71" s="113"/>
      <c r="D71" s="102" t="s">
        <v>191</v>
      </c>
      <c r="E71" s="103" t="s">
        <v>192</v>
      </c>
      <c r="F71" s="103"/>
      <c r="G71" s="103"/>
      <c r="H71" s="104"/>
      <c r="I71" s="105"/>
      <c r="J71" s="105"/>
      <c r="K71" s="105"/>
      <c r="L71" s="105"/>
      <c r="M71" s="105"/>
      <c r="N71" s="105"/>
      <c r="O71" s="105"/>
      <c r="P71" s="105"/>
      <c r="Q71" s="4" t="s">
        <v>745</v>
      </c>
      <c r="R71" s="100"/>
      <c r="S71" s="113"/>
      <c r="T71" s="102" t="s">
        <v>191</v>
      </c>
      <c r="U71" s="103" t="s">
        <v>192</v>
      </c>
      <c r="V71" s="103"/>
      <c r="W71" s="103"/>
      <c r="X71" s="104"/>
      <c r="Y71" s="105"/>
      <c r="Z71" s="105"/>
      <c r="AA71" s="105"/>
      <c r="AB71" s="105"/>
      <c r="AC71" s="105"/>
      <c r="AD71" s="105">
        <f t="shared" si="16"/>
        <v>0</v>
      </c>
    </row>
    <row r="72" spans="1:30" s="106" customFormat="1" ht="15" thickBot="1">
      <c r="A72" s="4" t="s">
        <v>193</v>
      </c>
      <c r="B72" s="100"/>
      <c r="C72" s="113"/>
      <c r="D72" s="102" t="s">
        <v>194</v>
      </c>
      <c r="E72" s="103" t="s">
        <v>195</v>
      </c>
      <c r="F72" s="107"/>
      <c r="G72" s="103"/>
      <c r="H72" s="104"/>
      <c r="I72" s="105"/>
      <c r="J72" s="105"/>
      <c r="K72" s="105"/>
      <c r="L72" s="105"/>
      <c r="M72" s="105"/>
      <c r="N72" s="105"/>
      <c r="O72" s="105"/>
      <c r="P72" s="105"/>
      <c r="Q72" s="4" t="s">
        <v>751</v>
      </c>
      <c r="R72" s="100"/>
      <c r="S72" s="113"/>
      <c r="T72" s="102" t="s">
        <v>194</v>
      </c>
      <c r="U72" s="103" t="s">
        <v>195</v>
      </c>
      <c r="V72" s="107"/>
      <c r="W72" s="103"/>
      <c r="X72" s="104"/>
      <c r="Y72" s="105"/>
      <c r="Z72" s="105"/>
      <c r="AA72" s="105"/>
      <c r="AB72" s="105"/>
      <c r="AC72" s="105"/>
      <c r="AD72" s="105">
        <f t="shared" si="16"/>
        <v>0</v>
      </c>
    </row>
    <row r="73" spans="1:30" s="106" customFormat="1" ht="15" thickBot="1">
      <c r="A73" s="4" t="s">
        <v>196</v>
      </c>
      <c r="B73" s="100"/>
      <c r="C73" s="113"/>
      <c r="D73" s="102" t="s">
        <v>197</v>
      </c>
      <c r="E73" s="103" t="s">
        <v>198</v>
      </c>
      <c r="F73" s="107"/>
      <c r="G73" s="103"/>
      <c r="H73" s="104"/>
      <c r="I73" s="111"/>
      <c r="J73" s="111"/>
      <c r="K73" s="111"/>
      <c r="L73" s="111"/>
      <c r="M73" s="111"/>
      <c r="N73" s="111"/>
      <c r="O73" s="111"/>
      <c r="P73" s="111"/>
      <c r="Q73" s="4" t="s">
        <v>757</v>
      </c>
      <c r="R73" s="100"/>
      <c r="S73" s="113"/>
      <c r="T73" s="102" t="s">
        <v>197</v>
      </c>
      <c r="U73" s="103" t="s">
        <v>198</v>
      </c>
      <c r="V73" s="107"/>
      <c r="W73" s="103"/>
      <c r="X73" s="104"/>
      <c r="Y73" s="111"/>
      <c r="Z73" s="111"/>
      <c r="AA73" s="111"/>
      <c r="AB73" s="111"/>
      <c r="AC73" s="111"/>
      <c r="AD73" s="111">
        <f t="shared" si="16"/>
        <v>0</v>
      </c>
    </row>
    <row r="74" spans="1:30" s="117" customFormat="1" ht="30" customHeight="1" thickBot="1">
      <c r="A74" s="4" t="s">
        <v>199</v>
      </c>
      <c r="B74" s="114" t="s">
        <v>819</v>
      </c>
      <c r="C74" s="115"/>
      <c r="D74" s="116"/>
      <c r="E74" s="116"/>
      <c r="F74" s="116"/>
      <c r="G74" s="116"/>
      <c r="H74" s="116"/>
      <c r="I74" s="64">
        <f>SUM(I54,I66)</f>
        <v>424568</v>
      </c>
      <c r="J74" s="64">
        <f aca="true" t="shared" si="20" ref="J74:P74">SUM(J54,J66)</f>
        <v>6791</v>
      </c>
      <c r="K74" s="64">
        <f t="shared" si="20"/>
        <v>0</v>
      </c>
      <c r="L74" s="64">
        <f>SUM(L54,L66)</f>
        <v>0</v>
      </c>
      <c r="M74" s="64">
        <f t="shared" si="20"/>
        <v>2877</v>
      </c>
      <c r="N74" s="64">
        <f t="shared" si="20"/>
        <v>0</v>
      </c>
      <c r="O74" s="64">
        <f>SUM(O54,O66)</f>
        <v>0</v>
      </c>
      <c r="P74" s="64">
        <f t="shared" si="20"/>
        <v>178</v>
      </c>
      <c r="Q74" s="4" t="s">
        <v>763</v>
      </c>
      <c r="R74" s="114" t="s">
        <v>819</v>
      </c>
      <c r="S74" s="115"/>
      <c r="T74" s="116"/>
      <c r="U74" s="116"/>
      <c r="V74" s="116"/>
      <c r="W74" s="116"/>
      <c r="X74" s="116"/>
      <c r="Y74" s="64">
        <f>SUM(Y54,Y66)</f>
        <v>1029</v>
      </c>
      <c r="Z74" s="64">
        <f>SUM(Z54,Z66)</f>
        <v>3120</v>
      </c>
      <c r="AA74" s="64">
        <f>SUM(AA54,AA66)</f>
        <v>2552</v>
      </c>
      <c r="AB74" s="64">
        <f>SUM(AB54,AB66)</f>
        <v>0</v>
      </c>
      <c r="AC74" s="64">
        <f>SUM(AC54,AC66)</f>
        <v>0</v>
      </c>
      <c r="AD74" s="203">
        <f t="shared" si="16"/>
        <v>441115</v>
      </c>
    </row>
    <row r="75" spans="1:30" s="86" customFormat="1" ht="16.5" thickBot="1">
      <c r="A75" s="4" t="s">
        <v>201</v>
      </c>
      <c r="B75" s="83" t="s">
        <v>123</v>
      </c>
      <c r="C75" s="84" t="s">
        <v>202</v>
      </c>
      <c r="D75" s="84"/>
      <c r="E75" s="84"/>
      <c r="F75" s="84"/>
      <c r="G75" s="84"/>
      <c r="H75" s="84"/>
      <c r="I75" s="85">
        <f>SUM(I76:I78)</f>
        <v>0</v>
      </c>
      <c r="J75" s="85">
        <f aca="true" t="shared" si="21" ref="J75:P75">SUM(J76:J78)</f>
        <v>0</v>
      </c>
      <c r="K75" s="85">
        <f t="shared" si="21"/>
        <v>0</v>
      </c>
      <c r="L75" s="85">
        <f t="shared" si="21"/>
        <v>0</v>
      </c>
      <c r="M75" s="85">
        <f t="shared" si="21"/>
        <v>0</v>
      </c>
      <c r="N75" s="85">
        <f t="shared" si="21"/>
        <v>0</v>
      </c>
      <c r="O75" s="85">
        <f t="shared" si="21"/>
        <v>0</v>
      </c>
      <c r="P75" s="85">
        <f t="shared" si="21"/>
        <v>0</v>
      </c>
      <c r="Q75" s="4" t="s">
        <v>770</v>
      </c>
      <c r="R75" s="83" t="s">
        <v>123</v>
      </c>
      <c r="S75" s="84" t="s">
        <v>202</v>
      </c>
      <c r="T75" s="84"/>
      <c r="U75" s="84"/>
      <c r="V75" s="84"/>
      <c r="W75" s="84"/>
      <c r="X75" s="84"/>
      <c r="Y75" s="85">
        <f>SUM(Y76:Y78)</f>
        <v>0</v>
      </c>
      <c r="Z75" s="85">
        <f>SUM(Z76:Z78)</f>
        <v>0</v>
      </c>
      <c r="AA75" s="85">
        <f>SUM(AA76:AA78)</f>
        <v>0</v>
      </c>
      <c r="AB75" s="85">
        <f>SUM(AB76:AB78)</f>
        <v>0</v>
      </c>
      <c r="AC75" s="85">
        <f>SUM(AC76:AC78)</f>
        <v>0</v>
      </c>
      <c r="AD75" s="204">
        <f t="shared" si="16"/>
        <v>0</v>
      </c>
    </row>
    <row r="76" spans="1:30" s="86" customFormat="1" ht="16.5" thickBot="1">
      <c r="A76" s="4" t="s">
        <v>203</v>
      </c>
      <c r="B76" s="87"/>
      <c r="C76" s="118" t="s">
        <v>126</v>
      </c>
      <c r="D76" s="119" t="s">
        <v>204</v>
      </c>
      <c r="E76" s="119"/>
      <c r="F76" s="119"/>
      <c r="G76" s="119"/>
      <c r="H76" s="120"/>
      <c r="I76" s="121"/>
      <c r="J76" s="121"/>
      <c r="K76" s="121"/>
      <c r="L76" s="121"/>
      <c r="M76" s="121"/>
      <c r="N76" s="121"/>
      <c r="O76" s="121"/>
      <c r="P76" s="121"/>
      <c r="Q76" s="4" t="s">
        <v>776</v>
      </c>
      <c r="R76" s="87"/>
      <c r="S76" s="118" t="s">
        <v>126</v>
      </c>
      <c r="T76" s="119" t="s">
        <v>204</v>
      </c>
      <c r="U76" s="119"/>
      <c r="V76" s="119"/>
      <c r="W76" s="119"/>
      <c r="X76" s="120"/>
      <c r="Y76" s="121"/>
      <c r="Z76" s="121"/>
      <c r="AA76" s="121"/>
      <c r="AB76" s="121"/>
      <c r="AC76" s="121"/>
      <c r="AD76" s="208">
        <f t="shared" si="16"/>
        <v>0</v>
      </c>
    </row>
    <row r="77" spans="1:30" s="86" customFormat="1" ht="16.5" thickBot="1">
      <c r="A77" s="4" t="s">
        <v>205</v>
      </c>
      <c r="B77" s="87"/>
      <c r="C77" s="118" t="s">
        <v>132</v>
      </c>
      <c r="D77" s="119" t="s">
        <v>206</v>
      </c>
      <c r="E77" s="119"/>
      <c r="F77" s="119"/>
      <c r="G77" s="119"/>
      <c r="H77" s="120"/>
      <c r="I77" s="121"/>
      <c r="J77" s="121"/>
      <c r="K77" s="121"/>
      <c r="L77" s="121"/>
      <c r="M77" s="121"/>
      <c r="N77" s="121"/>
      <c r="O77" s="121"/>
      <c r="P77" s="121"/>
      <c r="Q77" s="4" t="s">
        <v>782</v>
      </c>
      <c r="R77" s="87"/>
      <c r="S77" s="118" t="s">
        <v>132</v>
      </c>
      <c r="T77" s="119" t="s">
        <v>206</v>
      </c>
      <c r="U77" s="119"/>
      <c r="V77" s="119"/>
      <c r="W77" s="119"/>
      <c r="X77" s="120"/>
      <c r="Y77" s="121"/>
      <c r="Z77" s="121"/>
      <c r="AA77" s="121"/>
      <c r="AB77" s="121"/>
      <c r="AC77" s="121"/>
      <c r="AD77" s="208">
        <f t="shared" si="16"/>
        <v>0</v>
      </c>
    </row>
    <row r="78" spans="1:30" s="20" customFormat="1" ht="15" customHeight="1" thickBot="1">
      <c r="A78" s="4" t="s">
        <v>207</v>
      </c>
      <c r="B78" s="122"/>
      <c r="C78" s="123" t="s">
        <v>208</v>
      </c>
      <c r="D78" s="124" t="s">
        <v>209</v>
      </c>
      <c r="E78" s="125"/>
      <c r="F78" s="125"/>
      <c r="G78" s="125"/>
      <c r="H78" s="125"/>
      <c r="I78" s="126"/>
      <c r="J78" s="189"/>
      <c r="K78" s="189"/>
      <c r="L78" s="189"/>
      <c r="M78" s="189"/>
      <c r="N78" s="189"/>
      <c r="O78" s="189"/>
      <c r="P78" s="189"/>
      <c r="Q78" s="4" t="s">
        <v>788</v>
      </c>
      <c r="R78" s="122"/>
      <c r="S78" s="123" t="s">
        <v>208</v>
      </c>
      <c r="T78" s="124" t="s">
        <v>209</v>
      </c>
      <c r="U78" s="125"/>
      <c r="V78" s="125"/>
      <c r="W78" s="125"/>
      <c r="X78" s="188"/>
      <c r="Y78" s="189"/>
      <c r="Z78" s="189"/>
      <c r="AA78" s="189"/>
      <c r="AB78" s="189"/>
      <c r="AC78" s="189"/>
      <c r="AD78" s="209">
        <f t="shared" si="16"/>
        <v>0</v>
      </c>
    </row>
    <row r="79" spans="1:30" s="86" customFormat="1" ht="16.5" thickBot="1">
      <c r="A79" s="4" t="s">
        <v>210</v>
      </c>
      <c r="B79" s="83"/>
      <c r="C79" s="84"/>
      <c r="D79" s="112"/>
      <c r="E79" s="112"/>
      <c r="F79" s="84"/>
      <c r="G79" s="84"/>
      <c r="H79" s="128"/>
      <c r="I79" s="85"/>
      <c r="J79" s="85"/>
      <c r="K79" s="85"/>
      <c r="L79" s="85"/>
      <c r="M79" s="85"/>
      <c r="N79" s="85"/>
      <c r="O79" s="85"/>
      <c r="P79" s="85"/>
      <c r="Q79" s="4" t="s">
        <v>794</v>
      </c>
      <c r="R79" s="83"/>
      <c r="S79" s="84"/>
      <c r="T79" s="112"/>
      <c r="U79" s="112"/>
      <c r="V79" s="84"/>
      <c r="W79" s="84"/>
      <c r="X79" s="128"/>
      <c r="Y79" s="85"/>
      <c r="Z79" s="85"/>
      <c r="AA79" s="85"/>
      <c r="AB79" s="85"/>
      <c r="AC79" s="85"/>
      <c r="AD79" s="204">
        <f t="shared" si="16"/>
        <v>0</v>
      </c>
    </row>
    <row r="80" spans="1:30" s="117" customFormat="1" ht="30" customHeight="1" thickBot="1">
      <c r="A80" s="4" t="s">
        <v>211</v>
      </c>
      <c r="B80" s="129" t="s">
        <v>820</v>
      </c>
      <c r="C80" s="130"/>
      <c r="D80" s="131"/>
      <c r="E80" s="131"/>
      <c r="F80" s="131"/>
      <c r="G80" s="131"/>
      <c r="H80" s="131"/>
      <c r="I80" s="132">
        <f>SUM(I74,I75,I79)</f>
        <v>424568</v>
      </c>
      <c r="J80" s="132">
        <f aca="true" t="shared" si="22" ref="J80:P80">SUM(J74,J75,J79)</f>
        <v>6791</v>
      </c>
      <c r="K80" s="132">
        <f t="shared" si="22"/>
        <v>0</v>
      </c>
      <c r="L80" s="132">
        <f>SUM(L74,L75,L79)</f>
        <v>0</v>
      </c>
      <c r="M80" s="132">
        <f t="shared" si="22"/>
        <v>2877</v>
      </c>
      <c r="N80" s="132">
        <f t="shared" si="22"/>
        <v>0</v>
      </c>
      <c r="O80" s="132">
        <f>SUM(O74,O75,O79)</f>
        <v>0</v>
      </c>
      <c r="P80" s="132">
        <f t="shared" si="22"/>
        <v>178</v>
      </c>
      <c r="Q80" s="4" t="s">
        <v>800</v>
      </c>
      <c r="R80" s="129" t="s">
        <v>820</v>
      </c>
      <c r="S80" s="130"/>
      <c r="T80" s="131"/>
      <c r="U80" s="131"/>
      <c r="V80" s="131"/>
      <c r="W80" s="131"/>
      <c r="X80" s="131"/>
      <c r="Y80" s="132">
        <f>SUM(Y74,Y75,Y79)</f>
        <v>1029</v>
      </c>
      <c r="Z80" s="132">
        <f>SUM(Z74,Z75,Z79)</f>
        <v>3120</v>
      </c>
      <c r="AA80" s="132">
        <f>SUM(AA74,AA75,AA79)</f>
        <v>2552</v>
      </c>
      <c r="AB80" s="132">
        <f>SUM(AB74,AB75,AB79)</f>
        <v>0</v>
      </c>
      <c r="AC80" s="132">
        <f>SUM(AC74,AC75,AC79)</f>
        <v>0</v>
      </c>
      <c r="AD80" s="210">
        <f t="shared" si="16"/>
        <v>441115</v>
      </c>
    </row>
  </sheetData>
  <sheetProtection/>
  <mergeCells count="16">
    <mergeCell ref="B51:H51"/>
    <mergeCell ref="R51:X51"/>
    <mergeCell ref="B53:H53"/>
    <mergeCell ref="R53:X53"/>
    <mergeCell ref="E9:H9"/>
    <mergeCell ref="U9:X9"/>
    <mergeCell ref="B42:H42"/>
    <mergeCell ref="R42:X42"/>
    <mergeCell ref="C43:H43"/>
    <mergeCell ref="S43:X43"/>
    <mergeCell ref="E4:H4"/>
    <mergeCell ref="U4:X4"/>
    <mergeCell ref="B5:P5"/>
    <mergeCell ref="R5:AD5"/>
    <mergeCell ref="B6:H6"/>
    <mergeCell ref="R6:X6"/>
  </mergeCells>
  <printOptions horizontalCentered="1"/>
  <pageMargins left="0.7086614173228347" right="0.7086614173228347" top="0.7480314960629921" bottom="0.7480314960629921" header="0.31496062992125984" footer="0.31496062992125984"/>
  <pageSetup horizontalDpi="600" verticalDpi="600" orientation="portrait" paperSize="8" scale="50" r:id="rId1"/>
  <headerFooter>
    <oddFooter>&amp;L&amp;D&amp;C&amp;P</oddFooter>
  </headerFooter>
  <colBreaks count="1" manualBreakCount="1">
    <brk id="16" max="100" man="1"/>
  </colBreaks>
</worksheet>
</file>

<file path=xl/worksheets/sheet6.xml><?xml version="1.0" encoding="utf-8"?>
<worksheet xmlns="http://schemas.openxmlformats.org/spreadsheetml/2006/main" xmlns:r="http://schemas.openxmlformats.org/officeDocument/2006/relationships">
  <dimension ref="A1:W80"/>
  <sheetViews>
    <sheetView view="pageBreakPreview" zoomScaleSheetLayoutView="100" zoomScalePageLayoutView="0" workbookViewId="0" topLeftCell="G1">
      <selection activeCell="S2" sqref="S2"/>
    </sheetView>
  </sheetViews>
  <sheetFormatPr defaultColWidth="9.140625" defaultRowHeight="15"/>
  <cols>
    <col min="1" max="1" width="4.421875" style="1" customWidth="1"/>
    <col min="2" max="2" width="4.140625" style="2" customWidth="1"/>
    <col min="3" max="3" width="5.7109375" style="2" customWidth="1"/>
    <col min="4" max="5" width="8.7109375" style="2" customWidth="1"/>
    <col min="6" max="7" width="10.7109375" style="2" customWidth="1"/>
    <col min="8" max="8" width="78.7109375" style="2" customWidth="1"/>
    <col min="9" max="19" width="15.7109375" style="2" customWidth="1"/>
    <col min="20" max="16384" width="9.140625" style="2" customWidth="1"/>
  </cols>
  <sheetData>
    <row r="1" ht="15" customHeight="1">
      <c r="S1" s="3" t="s">
        <v>1147</v>
      </c>
    </row>
    <row r="2" ht="15" customHeight="1"/>
    <row r="3" ht="15" customHeight="1" thickBot="1">
      <c r="S3" s="3" t="s">
        <v>0</v>
      </c>
    </row>
    <row r="4" spans="1:19" s="9" customFormat="1" ht="15" customHeight="1" thickBot="1">
      <c r="A4" s="4"/>
      <c r="B4" s="5" t="s">
        <v>1</v>
      </c>
      <c r="C4" s="5" t="s">
        <v>2</v>
      </c>
      <c r="D4" s="5" t="s">
        <v>3</v>
      </c>
      <c r="E4" s="6" t="s">
        <v>4</v>
      </c>
      <c r="F4" s="7"/>
      <c r="G4" s="7"/>
      <c r="H4" s="8"/>
      <c r="I4" s="5" t="s">
        <v>5</v>
      </c>
      <c r="J4" s="5" t="s">
        <v>6</v>
      </c>
      <c r="K4" s="5" t="s">
        <v>7</v>
      </c>
      <c r="L4" s="5" t="s">
        <v>8</v>
      </c>
      <c r="M4" s="5" t="s">
        <v>249</v>
      </c>
      <c r="N4" s="5" t="s">
        <v>250</v>
      </c>
      <c r="O4" s="5" t="s">
        <v>251</v>
      </c>
      <c r="P4" s="5" t="s">
        <v>252</v>
      </c>
      <c r="Q4" s="5" t="s">
        <v>253</v>
      </c>
      <c r="R4" s="5" t="s">
        <v>254</v>
      </c>
      <c r="S4" s="193" t="s">
        <v>255</v>
      </c>
    </row>
    <row r="5" spans="1:23" ht="42" customHeight="1" thickBot="1">
      <c r="A5" s="4" t="s">
        <v>9</v>
      </c>
      <c r="B5" s="211" t="s">
        <v>821</v>
      </c>
      <c r="C5" s="212"/>
      <c r="D5" s="212"/>
      <c r="E5" s="212"/>
      <c r="F5" s="212"/>
      <c r="G5" s="212"/>
      <c r="H5" s="212"/>
      <c r="I5" s="212"/>
      <c r="J5" s="212"/>
      <c r="K5" s="212"/>
      <c r="L5" s="212"/>
      <c r="M5" s="212"/>
      <c r="N5" s="212"/>
      <c r="O5" s="212"/>
      <c r="P5" s="212"/>
      <c r="Q5" s="212"/>
      <c r="R5" s="212"/>
      <c r="S5" s="213"/>
      <c r="T5" s="157"/>
      <c r="U5" s="157"/>
      <c r="V5" s="157"/>
      <c r="W5" s="157"/>
    </row>
    <row r="6" spans="1:19" ht="150.75" thickBot="1">
      <c r="A6" s="4" t="s">
        <v>11</v>
      </c>
      <c r="B6" s="13" t="s">
        <v>12</v>
      </c>
      <c r="C6" s="13"/>
      <c r="D6" s="13"/>
      <c r="E6" s="13"/>
      <c r="F6" s="13"/>
      <c r="G6" s="13"/>
      <c r="H6" s="13"/>
      <c r="I6" s="14" t="s">
        <v>334</v>
      </c>
      <c r="J6" s="14" t="s">
        <v>822</v>
      </c>
      <c r="K6" s="14" t="s">
        <v>823</v>
      </c>
      <c r="L6" s="14" t="s">
        <v>824</v>
      </c>
      <c r="M6" s="14" t="s">
        <v>825</v>
      </c>
      <c r="N6" s="14" t="s">
        <v>826</v>
      </c>
      <c r="O6" s="14" t="s">
        <v>827</v>
      </c>
      <c r="P6" s="14" t="s">
        <v>828</v>
      </c>
      <c r="Q6" s="14" t="s">
        <v>829</v>
      </c>
      <c r="R6" s="14" t="s">
        <v>830</v>
      </c>
      <c r="S6" s="14" t="s">
        <v>831</v>
      </c>
    </row>
    <row r="7" spans="1:19" s="20" customFormat="1" ht="15" customHeight="1" thickBot="1">
      <c r="A7" s="4" t="s">
        <v>17</v>
      </c>
      <c r="B7" s="15" t="s">
        <v>18</v>
      </c>
      <c r="C7" s="16" t="s">
        <v>19</v>
      </c>
      <c r="D7" s="17"/>
      <c r="E7" s="17"/>
      <c r="F7" s="17"/>
      <c r="G7" s="17"/>
      <c r="H7" s="17"/>
      <c r="I7" s="18">
        <f aca="true" t="shared" si="0" ref="I7:R7">SUM(I8,I12,I29,I19)</f>
        <v>0</v>
      </c>
      <c r="J7" s="161">
        <f t="shared" si="0"/>
        <v>0</v>
      </c>
      <c r="K7" s="161">
        <f t="shared" si="0"/>
        <v>0</v>
      </c>
      <c r="L7" s="161">
        <f>SUM(L8,L12,L29,L19)</f>
        <v>0</v>
      </c>
      <c r="M7" s="161">
        <f>SUM(M8,M12,M29,M19)</f>
        <v>0</v>
      </c>
      <c r="N7" s="161">
        <f>SUM(N8,N12,N29,N19)</f>
        <v>1993</v>
      </c>
      <c r="O7" s="161">
        <f t="shared" si="0"/>
        <v>2465</v>
      </c>
      <c r="P7" s="161">
        <f t="shared" si="0"/>
        <v>0</v>
      </c>
      <c r="Q7" s="161"/>
      <c r="R7" s="161">
        <f t="shared" si="0"/>
        <v>36275</v>
      </c>
      <c r="S7" s="198">
        <f>SUM(I7:R7)</f>
        <v>40733</v>
      </c>
    </row>
    <row r="8" spans="1:19" s="20" customFormat="1" ht="15" customHeight="1" thickBot="1">
      <c r="A8" s="4" t="s">
        <v>20</v>
      </c>
      <c r="B8" s="21"/>
      <c r="C8" s="22" t="s">
        <v>21</v>
      </c>
      <c r="D8" s="23" t="s">
        <v>22</v>
      </c>
      <c r="E8" s="24"/>
      <c r="F8" s="24"/>
      <c r="G8" s="24"/>
      <c r="H8" s="24"/>
      <c r="I8" s="25">
        <f aca="true" t="shared" si="1" ref="I8:R8">SUM(I9:I11)</f>
        <v>0</v>
      </c>
      <c r="J8" s="25">
        <f t="shared" si="1"/>
        <v>0</v>
      </c>
      <c r="K8" s="25">
        <f t="shared" si="1"/>
        <v>0</v>
      </c>
      <c r="L8" s="25">
        <f>SUM(L9:L11)</f>
        <v>0</v>
      </c>
      <c r="M8" s="25">
        <f>SUM(M9:M11)</f>
        <v>0</v>
      </c>
      <c r="N8" s="25">
        <f>SUM(N9:N11)</f>
        <v>0</v>
      </c>
      <c r="O8" s="25">
        <f t="shared" si="1"/>
        <v>0</v>
      </c>
      <c r="P8" s="25">
        <f t="shared" si="1"/>
        <v>0</v>
      </c>
      <c r="Q8" s="25"/>
      <c r="R8" s="25">
        <f t="shared" si="1"/>
        <v>0</v>
      </c>
      <c r="S8" s="199">
        <f aca="true" t="shared" si="2" ref="S8:S51">SUM(I8:R8)</f>
        <v>0</v>
      </c>
    </row>
    <row r="9" spans="1:19" s="34" customFormat="1" ht="15" customHeight="1" thickBot="1">
      <c r="A9" s="4" t="s">
        <v>23</v>
      </c>
      <c r="B9" s="27"/>
      <c r="C9" s="28"/>
      <c r="D9" s="29" t="s">
        <v>24</v>
      </c>
      <c r="E9" s="30" t="s">
        <v>25</v>
      </c>
      <c r="F9" s="30"/>
      <c r="G9" s="30"/>
      <c r="H9" s="31"/>
      <c r="I9" s="32"/>
      <c r="J9" s="164"/>
      <c r="K9" s="164"/>
      <c r="L9" s="164"/>
      <c r="M9" s="164"/>
      <c r="N9" s="164"/>
      <c r="O9" s="164"/>
      <c r="P9" s="164"/>
      <c r="Q9" s="164"/>
      <c r="R9" s="164"/>
      <c r="S9" s="164">
        <f t="shared" si="2"/>
        <v>0</v>
      </c>
    </row>
    <row r="10" spans="1:19" s="34" customFormat="1" ht="15" customHeight="1" thickBot="1">
      <c r="A10" s="4" t="s">
        <v>26</v>
      </c>
      <c r="B10" s="27"/>
      <c r="C10" s="28"/>
      <c r="D10" s="35" t="s">
        <v>27</v>
      </c>
      <c r="E10" s="36" t="s">
        <v>28</v>
      </c>
      <c r="F10" s="37"/>
      <c r="G10" s="37"/>
      <c r="H10" s="37"/>
      <c r="I10" s="32"/>
      <c r="J10" s="164"/>
      <c r="K10" s="164"/>
      <c r="L10" s="164"/>
      <c r="M10" s="164"/>
      <c r="N10" s="164"/>
      <c r="O10" s="164"/>
      <c r="P10" s="164"/>
      <c r="Q10" s="164"/>
      <c r="R10" s="164"/>
      <c r="S10" s="164"/>
    </row>
    <row r="11" spans="1:19" s="34" customFormat="1" ht="15" customHeight="1" thickBot="1">
      <c r="A11" s="4" t="s">
        <v>29</v>
      </c>
      <c r="B11" s="27"/>
      <c r="C11" s="28"/>
      <c r="D11" s="29" t="s">
        <v>30</v>
      </c>
      <c r="E11" s="38" t="s">
        <v>31</v>
      </c>
      <c r="F11" s="39"/>
      <c r="G11" s="39"/>
      <c r="H11" s="38"/>
      <c r="I11" s="32"/>
      <c r="J11" s="164"/>
      <c r="K11" s="164"/>
      <c r="L11" s="164"/>
      <c r="M11" s="164"/>
      <c r="N11" s="164"/>
      <c r="O11" s="164"/>
      <c r="P11" s="164"/>
      <c r="Q11" s="164"/>
      <c r="R11" s="164"/>
      <c r="S11" s="164">
        <f t="shared" si="2"/>
        <v>0</v>
      </c>
    </row>
    <row r="12" spans="1:19" s="20" customFormat="1" ht="15" customHeight="1" thickBot="1">
      <c r="A12" s="4" t="s">
        <v>32</v>
      </c>
      <c r="B12" s="21"/>
      <c r="C12" s="22" t="s">
        <v>33</v>
      </c>
      <c r="D12" s="40" t="s">
        <v>34</v>
      </c>
      <c r="E12" s="41"/>
      <c r="F12" s="41"/>
      <c r="G12" s="41"/>
      <c r="H12" s="41"/>
      <c r="I12" s="42">
        <f aca="true" t="shared" si="3" ref="I12:R12">SUM(I13:I18)</f>
        <v>0</v>
      </c>
      <c r="J12" s="42">
        <f t="shared" si="3"/>
        <v>0</v>
      </c>
      <c r="K12" s="42">
        <f t="shared" si="3"/>
        <v>0</v>
      </c>
      <c r="L12" s="42">
        <f>SUM(L13:L18)</f>
        <v>0</v>
      </c>
      <c r="M12" s="42">
        <f>SUM(M13:M18)</f>
        <v>0</v>
      </c>
      <c r="N12" s="42">
        <f>SUM(N13:N18)</f>
        <v>0</v>
      </c>
      <c r="O12" s="42">
        <f t="shared" si="3"/>
        <v>0</v>
      </c>
      <c r="P12" s="42">
        <f t="shared" si="3"/>
        <v>0</v>
      </c>
      <c r="Q12" s="42"/>
      <c r="R12" s="42">
        <f t="shared" si="3"/>
        <v>0</v>
      </c>
      <c r="S12" s="200">
        <f t="shared" si="2"/>
        <v>0</v>
      </c>
    </row>
    <row r="13" spans="1:19" s="48" customFormat="1" ht="15" customHeight="1" thickBot="1">
      <c r="A13" s="4" t="s">
        <v>35</v>
      </c>
      <c r="B13" s="44"/>
      <c r="C13" s="45"/>
      <c r="D13" s="46" t="s">
        <v>36</v>
      </c>
      <c r="E13" s="38" t="s">
        <v>37</v>
      </c>
      <c r="F13" s="47"/>
      <c r="G13" s="47"/>
      <c r="H13" s="47"/>
      <c r="I13" s="32"/>
      <c r="J13" s="164"/>
      <c r="K13" s="164"/>
      <c r="L13" s="164"/>
      <c r="M13" s="164"/>
      <c r="N13" s="164"/>
      <c r="O13" s="164"/>
      <c r="P13" s="164"/>
      <c r="Q13" s="164"/>
      <c r="R13" s="164"/>
      <c r="S13" s="164">
        <f t="shared" si="2"/>
        <v>0</v>
      </c>
    </row>
    <row r="14" spans="1:19" s="48" customFormat="1" ht="15" customHeight="1" thickBot="1">
      <c r="A14" s="4" t="s">
        <v>38</v>
      </c>
      <c r="B14" s="44"/>
      <c r="C14" s="45"/>
      <c r="D14" s="29" t="s">
        <v>39</v>
      </c>
      <c r="E14" s="38" t="s">
        <v>40</v>
      </c>
      <c r="F14" s="47"/>
      <c r="G14" s="47"/>
      <c r="H14" s="47"/>
      <c r="I14" s="32"/>
      <c r="J14" s="164"/>
      <c r="K14" s="164"/>
      <c r="L14" s="164"/>
      <c r="M14" s="164"/>
      <c r="N14" s="164"/>
      <c r="O14" s="164"/>
      <c r="P14" s="164"/>
      <c r="Q14" s="164"/>
      <c r="R14" s="164"/>
      <c r="S14" s="164">
        <f t="shared" si="2"/>
        <v>0</v>
      </c>
    </row>
    <row r="15" spans="1:19" s="48" customFormat="1" ht="15" customHeight="1" thickBot="1">
      <c r="A15" s="4" t="s">
        <v>41</v>
      </c>
      <c r="B15" s="44"/>
      <c r="C15" s="45"/>
      <c r="D15" s="29" t="s">
        <v>42</v>
      </c>
      <c r="E15" s="38" t="s">
        <v>43</v>
      </c>
      <c r="F15" s="47"/>
      <c r="G15" s="47"/>
      <c r="H15" s="47"/>
      <c r="I15" s="32"/>
      <c r="J15" s="164"/>
      <c r="K15" s="164"/>
      <c r="L15" s="164"/>
      <c r="M15" s="164"/>
      <c r="N15" s="164"/>
      <c r="O15" s="164"/>
      <c r="P15" s="164"/>
      <c r="Q15" s="164"/>
      <c r="R15" s="164"/>
      <c r="S15" s="164">
        <f t="shared" si="2"/>
        <v>0</v>
      </c>
    </row>
    <row r="16" spans="1:19" s="48" customFormat="1" ht="15" customHeight="1" thickBot="1">
      <c r="A16" s="4" t="s">
        <v>44</v>
      </c>
      <c r="B16" s="44"/>
      <c r="C16" s="45"/>
      <c r="D16" s="29" t="s">
        <v>45</v>
      </c>
      <c r="E16" s="38" t="s">
        <v>46</v>
      </c>
      <c r="F16" s="47"/>
      <c r="G16" s="47"/>
      <c r="H16" s="47"/>
      <c r="I16" s="32"/>
      <c r="J16" s="164"/>
      <c r="K16" s="164"/>
      <c r="L16" s="164"/>
      <c r="M16" s="164"/>
      <c r="N16" s="164"/>
      <c r="O16" s="164"/>
      <c r="P16" s="164"/>
      <c r="Q16" s="164"/>
      <c r="R16" s="164"/>
      <c r="S16" s="164">
        <f t="shared" si="2"/>
        <v>0</v>
      </c>
    </row>
    <row r="17" spans="1:19" s="48" customFormat="1" ht="15" customHeight="1" thickBot="1">
      <c r="A17" s="4" t="s">
        <v>47</v>
      </c>
      <c r="B17" s="44"/>
      <c r="C17" s="45"/>
      <c r="D17" s="29" t="s">
        <v>48</v>
      </c>
      <c r="E17" s="38" t="s">
        <v>49</v>
      </c>
      <c r="F17" s="47"/>
      <c r="G17" s="47"/>
      <c r="H17" s="47"/>
      <c r="I17" s="32"/>
      <c r="J17" s="164"/>
      <c r="K17" s="164"/>
      <c r="L17" s="164"/>
      <c r="M17" s="164"/>
      <c r="N17" s="164"/>
      <c r="O17" s="164"/>
      <c r="P17" s="164"/>
      <c r="Q17" s="164"/>
      <c r="R17" s="164"/>
      <c r="S17" s="164">
        <f t="shared" si="2"/>
        <v>0</v>
      </c>
    </row>
    <row r="18" spans="1:19" s="48" customFormat="1" ht="15" customHeight="1" thickBot="1">
      <c r="A18" s="4" t="s">
        <v>50</v>
      </c>
      <c r="B18" s="44"/>
      <c r="C18" s="45"/>
      <c r="D18" s="49" t="s">
        <v>51</v>
      </c>
      <c r="E18" s="38" t="s">
        <v>52</v>
      </c>
      <c r="F18" s="47"/>
      <c r="G18" s="47"/>
      <c r="H18" s="47"/>
      <c r="I18" s="32"/>
      <c r="J18" s="164"/>
      <c r="K18" s="164"/>
      <c r="L18" s="164"/>
      <c r="M18" s="164"/>
      <c r="N18" s="164"/>
      <c r="O18" s="164"/>
      <c r="P18" s="164"/>
      <c r="Q18" s="164"/>
      <c r="R18" s="164"/>
      <c r="S18" s="164">
        <f t="shared" si="2"/>
        <v>0</v>
      </c>
    </row>
    <row r="19" spans="1:19" s="20" customFormat="1" ht="15" customHeight="1" thickBot="1">
      <c r="A19" s="4" t="s">
        <v>53</v>
      </c>
      <c r="B19" s="21"/>
      <c r="C19" s="22" t="s">
        <v>54</v>
      </c>
      <c r="D19" s="40" t="s">
        <v>19</v>
      </c>
      <c r="E19" s="41"/>
      <c r="F19" s="41"/>
      <c r="G19" s="41"/>
      <c r="H19" s="41"/>
      <c r="I19" s="25">
        <f aca="true" t="shared" si="4" ref="I19:R19">SUM(I20:I28)</f>
        <v>0</v>
      </c>
      <c r="J19" s="168">
        <f t="shared" si="4"/>
        <v>0</v>
      </c>
      <c r="K19" s="168">
        <f t="shared" si="4"/>
        <v>0</v>
      </c>
      <c r="L19" s="168">
        <f>SUM(L20:L28)</f>
        <v>0</v>
      </c>
      <c r="M19" s="168">
        <f>SUM(M20:M28)</f>
        <v>0</v>
      </c>
      <c r="N19" s="168">
        <f>SUM(N20:N28)</f>
        <v>1993</v>
      </c>
      <c r="O19" s="168">
        <f t="shared" si="4"/>
        <v>2465</v>
      </c>
      <c r="P19" s="168">
        <f t="shared" si="4"/>
        <v>0</v>
      </c>
      <c r="Q19" s="168"/>
      <c r="R19" s="168">
        <f t="shared" si="4"/>
        <v>36275</v>
      </c>
      <c r="S19" s="200">
        <f t="shared" si="2"/>
        <v>40733</v>
      </c>
    </row>
    <row r="20" spans="1:19" s="34" customFormat="1" ht="15" customHeight="1" thickBot="1">
      <c r="A20" s="4" t="s">
        <v>55</v>
      </c>
      <c r="B20" s="27"/>
      <c r="C20" s="28"/>
      <c r="D20" s="35" t="s">
        <v>56</v>
      </c>
      <c r="E20" s="38" t="s">
        <v>57</v>
      </c>
      <c r="F20" s="38"/>
      <c r="G20" s="38"/>
      <c r="H20" s="50"/>
      <c r="I20" s="32"/>
      <c r="J20" s="164"/>
      <c r="K20" s="164"/>
      <c r="L20" s="164"/>
      <c r="M20" s="164"/>
      <c r="N20" s="164"/>
      <c r="O20" s="164"/>
      <c r="P20" s="164"/>
      <c r="Q20" s="164"/>
      <c r="R20" s="164"/>
      <c r="S20" s="164">
        <f t="shared" si="2"/>
        <v>0</v>
      </c>
    </row>
    <row r="21" spans="1:19" s="34" customFormat="1" ht="15" customHeight="1" thickBot="1">
      <c r="A21" s="4" t="s">
        <v>58</v>
      </c>
      <c r="B21" s="27"/>
      <c r="C21" s="28"/>
      <c r="D21" s="35" t="s">
        <v>59</v>
      </c>
      <c r="E21" s="38" t="s">
        <v>60</v>
      </c>
      <c r="F21" s="38"/>
      <c r="G21" s="38"/>
      <c r="H21" s="50"/>
      <c r="I21" s="32"/>
      <c r="J21" s="164"/>
      <c r="K21" s="164"/>
      <c r="L21" s="164"/>
      <c r="M21" s="164"/>
      <c r="N21" s="164"/>
      <c r="O21" s="164">
        <v>1940</v>
      </c>
      <c r="P21" s="164"/>
      <c r="Q21" s="164"/>
      <c r="R21" s="164">
        <v>28562</v>
      </c>
      <c r="S21" s="164">
        <f t="shared" si="2"/>
        <v>30502</v>
      </c>
    </row>
    <row r="22" spans="1:19" s="34" customFormat="1" ht="15" customHeight="1" thickBot="1">
      <c r="A22" s="4" t="s">
        <v>61</v>
      </c>
      <c r="B22" s="27"/>
      <c r="C22" s="28"/>
      <c r="D22" s="35" t="s">
        <v>62</v>
      </c>
      <c r="E22" s="50" t="s">
        <v>63</v>
      </c>
      <c r="F22" s="50"/>
      <c r="G22" s="50"/>
      <c r="H22" s="50"/>
      <c r="I22" s="32"/>
      <c r="J22" s="164"/>
      <c r="K22" s="164"/>
      <c r="L22" s="164"/>
      <c r="M22" s="164"/>
      <c r="N22" s="164"/>
      <c r="O22" s="164"/>
      <c r="P22" s="164"/>
      <c r="Q22" s="164"/>
      <c r="R22" s="164"/>
      <c r="S22" s="164">
        <f t="shared" si="2"/>
        <v>0</v>
      </c>
    </row>
    <row r="23" spans="1:19" s="34" customFormat="1" ht="15" customHeight="1" thickBot="1">
      <c r="A23" s="4" t="s">
        <v>64</v>
      </c>
      <c r="B23" s="27"/>
      <c r="C23" s="28"/>
      <c r="D23" s="35" t="s">
        <v>65</v>
      </c>
      <c r="E23" s="50" t="s">
        <v>66</v>
      </c>
      <c r="F23" s="38"/>
      <c r="G23" s="38"/>
      <c r="H23" s="38"/>
      <c r="I23" s="32"/>
      <c r="J23" s="164"/>
      <c r="K23" s="164"/>
      <c r="L23" s="164"/>
      <c r="M23" s="164"/>
      <c r="N23" s="164"/>
      <c r="O23" s="164"/>
      <c r="P23" s="164"/>
      <c r="Q23" s="164"/>
      <c r="R23" s="164"/>
      <c r="S23" s="164">
        <f t="shared" si="2"/>
        <v>0</v>
      </c>
    </row>
    <row r="24" spans="1:19" s="34" customFormat="1" ht="15" customHeight="1" thickBot="1">
      <c r="A24" s="4" t="s">
        <v>67</v>
      </c>
      <c r="B24" s="27"/>
      <c r="C24" s="28"/>
      <c r="D24" s="35" t="s">
        <v>68</v>
      </c>
      <c r="E24" s="50" t="s">
        <v>69</v>
      </c>
      <c r="F24" s="38"/>
      <c r="G24" s="38"/>
      <c r="H24" s="38"/>
      <c r="I24" s="32"/>
      <c r="J24" s="164"/>
      <c r="K24" s="164"/>
      <c r="L24" s="164"/>
      <c r="M24" s="164"/>
      <c r="N24" s="164">
        <v>1569</v>
      </c>
      <c r="O24" s="164"/>
      <c r="P24" s="164"/>
      <c r="Q24" s="164"/>
      <c r="R24" s="164"/>
      <c r="S24" s="164">
        <f t="shared" si="2"/>
        <v>1569</v>
      </c>
    </row>
    <row r="25" spans="1:19" s="34" customFormat="1" ht="15" customHeight="1" thickBot="1">
      <c r="A25" s="4" t="s">
        <v>70</v>
      </c>
      <c r="B25" s="27"/>
      <c r="C25" s="28"/>
      <c r="D25" s="35" t="s">
        <v>71</v>
      </c>
      <c r="E25" s="50" t="s">
        <v>72</v>
      </c>
      <c r="F25" s="38"/>
      <c r="G25" s="38"/>
      <c r="H25" s="38"/>
      <c r="I25" s="32"/>
      <c r="J25" s="164"/>
      <c r="K25" s="164"/>
      <c r="L25" s="164"/>
      <c r="M25" s="164"/>
      <c r="N25" s="164">
        <v>424</v>
      </c>
      <c r="O25" s="164">
        <v>525</v>
      </c>
      <c r="P25" s="164"/>
      <c r="Q25" s="164"/>
      <c r="R25" s="164">
        <v>7713</v>
      </c>
      <c r="S25" s="164">
        <f t="shared" si="2"/>
        <v>8662</v>
      </c>
    </row>
    <row r="26" spans="1:19" s="34" customFormat="1" ht="15" customHeight="1" thickBot="1">
      <c r="A26" s="4" t="s">
        <v>73</v>
      </c>
      <c r="B26" s="27"/>
      <c r="C26" s="28"/>
      <c r="D26" s="35" t="s">
        <v>74</v>
      </c>
      <c r="E26" s="50" t="s">
        <v>75</v>
      </c>
      <c r="F26" s="38"/>
      <c r="G26" s="38"/>
      <c r="H26" s="38"/>
      <c r="I26" s="32"/>
      <c r="J26" s="164"/>
      <c r="K26" s="164"/>
      <c r="L26" s="164"/>
      <c r="M26" s="164"/>
      <c r="N26" s="164"/>
      <c r="O26" s="164"/>
      <c r="P26" s="164"/>
      <c r="Q26" s="164"/>
      <c r="R26" s="164"/>
      <c r="S26" s="164">
        <f t="shared" si="2"/>
        <v>0</v>
      </c>
    </row>
    <row r="27" spans="1:19" s="34" customFormat="1" ht="15" customHeight="1" thickBot="1">
      <c r="A27" s="4" t="s">
        <v>76</v>
      </c>
      <c r="B27" s="27"/>
      <c r="C27" s="28"/>
      <c r="D27" s="35" t="s">
        <v>77</v>
      </c>
      <c r="E27" s="50" t="s">
        <v>78</v>
      </c>
      <c r="F27" s="38"/>
      <c r="G27" s="38"/>
      <c r="H27" s="38"/>
      <c r="I27" s="32"/>
      <c r="J27" s="164"/>
      <c r="K27" s="164"/>
      <c r="L27" s="164"/>
      <c r="M27" s="164"/>
      <c r="N27" s="164"/>
      <c r="O27" s="164"/>
      <c r="P27" s="164"/>
      <c r="Q27" s="164"/>
      <c r="R27" s="164"/>
      <c r="S27" s="164">
        <f t="shared" si="2"/>
        <v>0</v>
      </c>
    </row>
    <row r="28" spans="1:19" s="34" customFormat="1" ht="15" customHeight="1" thickBot="1">
      <c r="A28" s="4" t="s">
        <v>79</v>
      </c>
      <c r="B28" s="27"/>
      <c r="C28" s="28"/>
      <c r="D28" s="35" t="s">
        <v>80</v>
      </c>
      <c r="E28" s="50" t="s">
        <v>81</v>
      </c>
      <c r="F28" s="38"/>
      <c r="G28" s="38"/>
      <c r="H28" s="38"/>
      <c r="I28" s="32"/>
      <c r="J28" s="164"/>
      <c r="K28" s="164"/>
      <c r="L28" s="164"/>
      <c r="M28" s="164"/>
      <c r="N28" s="164"/>
      <c r="O28" s="164"/>
      <c r="P28" s="164"/>
      <c r="Q28" s="164"/>
      <c r="R28" s="164"/>
      <c r="S28" s="164">
        <f t="shared" si="2"/>
        <v>0</v>
      </c>
    </row>
    <row r="29" spans="1:19" s="20" customFormat="1" ht="15" customHeight="1" thickBot="1">
      <c r="A29" s="4" t="s">
        <v>82</v>
      </c>
      <c r="B29" s="21"/>
      <c r="C29" s="22" t="s">
        <v>83</v>
      </c>
      <c r="D29" s="23" t="s">
        <v>84</v>
      </c>
      <c r="E29" s="24"/>
      <c r="F29" s="41"/>
      <c r="G29" s="41"/>
      <c r="H29" s="41"/>
      <c r="I29" s="42">
        <f aca="true" t="shared" si="5" ref="I29:R29">SUM(I30:I31)</f>
        <v>0</v>
      </c>
      <c r="J29" s="42">
        <f t="shared" si="5"/>
        <v>0</v>
      </c>
      <c r="K29" s="42">
        <f t="shared" si="5"/>
        <v>0</v>
      </c>
      <c r="L29" s="42">
        <f>SUM(L30:L31)</f>
        <v>0</v>
      </c>
      <c r="M29" s="42">
        <f>SUM(M30:M31)</f>
        <v>0</v>
      </c>
      <c r="N29" s="42">
        <f>SUM(N30:N31)</f>
        <v>0</v>
      </c>
      <c r="O29" s="42">
        <f t="shared" si="5"/>
        <v>0</v>
      </c>
      <c r="P29" s="42">
        <f t="shared" si="5"/>
        <v>0</v>
      </c>
      <c r="Q29" s="42"/>
      <c r="R29" s="42">
        <f t="shared" si="5"/>
        <v>0</v>
      </c>
      <c r="S29" s="200">
        <f t="shared" si="2"/>
        <v>0</v>
      </c>
    </row>
    <row r="30" spans="1:19" s="55" customFormat="1" ht="15" customHeight="1" thickBot="1">
      <c r="A30" s="4" t="s">
        <v>85</v>
      </c>
      <c r="B30" s="51"/>
      <c r="C30" s="52"/>
      <c r="D30" s="29" t="s">
        <v>86</v>
      </c>
      <c r="E30" s="50" t="s">
        <v>87</v>
      </c>
      <c r="F30" s="53"/>
      <c r="G30" s="54"/>
      <c r="H30" s="54"/>
      <c r="I30" s="32"/>
      <c r="J30" s="164"/>
      <c r="K30" s="164"/>
      <c r="L30" s="164"/>
      <c r="M30" s="164"/>
      <c r="N30" s="164"/>
      <c r="O30" s="164"/>
      <c r="P30" s="164"/>
      <c r="Q30" s="164"/>
      <c r="R30" s="164"/>
      <c r="S30" s="164">
        <f t="shared" si="2"/>
        <v>0</v>
      </c>
    </row>
    <row r="31" spans="1:19" s="55" customFormat="1" ht="15" customHeight="1" thickBot="1">
      <c r="A31" s="4" t="s">
        <v>88</v>
      </c>
      <c r="B31" s="51"/>
      <c r="C31" s="52"/>
      <c r="D31" s="29" t="s">
        <v>89</v>
      </c>
      <c r="E31" s="50" t="s">
        <v>90</v>
      </c>
      <c r="F31" s="53"/>
      <c r="G31" s="54"/>
      <c r="H31" s="54"/>
      <c r="I31" s="32"/>
      <c r="J31" s="164"/>
      <c r="K31" s="164"/>
      <c r="L31" s="164"/>
      <c r="M31" s="164"/>
      <c r="N31" s="164"/>
      <c r="O31" s="164"/>
      <c r="P31" s="164"/>
      <c r="Q31" s="164"/>
      <c r="R31" s="164"/>
      <c r="S31" s="164">
        <f t="shared" si="2"/>
        <v>0</v>
      </c>
    </row>
    <row r="32" spans="1:19" s="20" customFormat="1" ht="15" customHeight="1" thickBot="1">
      <c r="A32" s="4" t="s">
        <v>91</v>
      </c>
      <c r="B32" s="15" t="s">
        <v>92</v>
      </c>
      <c r="C32" s="16" t="s">
        <v>93</v>
      </c>
      <c r="D32" s="16"/>
      <c r="E32" s="16"/>
      <c r="F32" s="16"/>
      <c r="G32" s="16"/>
      <c r="H32" s="16"/>
      <c r="I32" s="18">
        <f aca="true" t="shared" si="6" ref="I32:R32">SUM(I33,I36,I39)</f>
        <v>0</v>
      </c>
      <c r="J32" s="18">
        <f t="shared" si="6"/>
        <v>0</v>
      </c>
      <c r="K32" s="18">
        <f t="shared" si="6"/>
        <v>0</v>
      </c>
      <c r="L32" s="18">
        <f>SUM(L33,L36,L39)</f>
        <v>0</v>
      </c>
      <c r="M32" s="18">
        <f>SUM(M33,M36,M39)</f>
        <v>0</v>
      </c>
      <c r="N32" s="18">
        <f>SUM(N33,N36,N39)</f>
        <v>0</v>
      </c>
      <c r="O32" s="18">
        <f t="shared" si="6"/>
        <v>0</v>
      </c>
      <c r="P32" s="18">
        <f t="shared" si="6"/>
        <v>0</v>
      </c>
      <c r="Q32" s="18"/>
      <c r="R32" s="18">
        <f t="shared" si="6"/>
        <v>0</v>
      </c>
      <c r="S32" s="198">
        <f t="shared" si="2"/>
        <v>0</v>
      </c>
    </row>
    <row r="33" spans="1:19" s="20" customFormat="1" ht="15" customHeight="1" thickBot="1">
      <c r="A33" s="4" t="s">
        <v>94</v>
      </c>
      <c r="B33" s="21"/>
      <c r="C33" s="56" t="s">
        <v>95</v>
      </c>
      <c r="D33" s="57" t="s">
        <v>96</v>
      </c>
      <c r="E33" s="23"/>
      <c r="F33" s="24"/>
      <c r="G33" s="24"/>
      <c r="H33" s="24"/>
      <c r="I33" s="25">
        <f aca="true" t="shared" si="7" ref="I33:R33">SUM(I34:I35)</f>
        <v>0</v>
      </c>
      <c r="J33" s="25">
        <f t="shared" si="7"/>
        <v>0</v>
      </c>
      <c r="K33" s="25">
        <f t="shared" si="7"/>
        <v>0</v>
      </c>
      <c r="L33" s="25">
        <f>SUM(L34:L35)</f>
        <v>0</v>
      </c>
      <c r="M33" s="25">
        <f>SUM(M34:M35)</f>
        <v>0</v>
      </c>
      <c r="N33" s="25">
        <f>SUM(N34:N35)</f>
        <v>0</v>
      </c>
      <c r="O33" s="25">
        <f t="shared" si="7"/>
        <v>0</v>
      </c>
      <c r="P33" s="25">
        <f t="shared" si="7"/>
        <v>0</v>
      </c>
      <c r="Q33" s="25"/>
      <c r="R33" s="25">
        <f t="shared" si="7"/>
        <v>0</v>
      </c>
      <c r="S33" s="199">
        <f t="shared" si="2"/>
        <v>0</v>
      </c>
    </row>
    <row r="34" spans="1:19" s="34" customFormat="1" ht="15" customHeight="1" thickBot="1">
      <c r="A34" s="4" t="s">
        <v>97</v>
      </c>
      <c r="B34" s="27"/>
      <c r="C34" s="28"/>
      <c r="D34" s="29" t="s">
        <v>98</v>
      </c>
      <c r="E34" s="38" t="s">
        <v>99</v>
      </c>
      <c r="F34" s="38"/>
      <c r="G34" s="38"/>
      <c r="H34" s="38"/>
      <c r="I34" s="32"/>
      <c r="J34" s="32"/>
      <c r="K34" s="32"/>
      <c r="L34" s="32"/>
      <c r="M34" s="32"/>
      <c r="N34" s="32"/>
      <c r="O34" s="32"/>
      <c r="P34" s="32"/>
      <c r="Q34" s="32"/>
      <c r="R34" s="32"/>
      <c r="S34" s="164">
        <f t="shared" si="2"/>
        <v>0</v>
      </c>
    </row>
    <row r="35" spans="1:19" s="34" customFormat="1" ht="15" customHeight="1" thickBot="1">
      <c r="A35" s="4" t="s">
        <v>100</v>
      </c>
      <c r="B35" s="27"/>
      <c r="C35" s="29"/>
      <c r="D35" s="29" t="s">
        <v>101</v>
      </c>
      <c r="E35" s="38" t="s">
        <v>102</v>
      </c>
      <c r="F35" s="39"/>
      <c r="G35" s="39"/>
      <c r="H35" s="38"/>
      <c r="I35" s="32"/>
      <c r="J35" s="32"/>
      <c r="K35" s="32"/>
      <c r="L35" s="32"/>
      <c r="M35" s="32"/>
      <c r="N35" s="32"/>
      <c r="O35" s="32"/>
      <c r="P35" s="32"/>
      <c r="Q35" s="32"/>
      <c r="R35" s="32"/>
      <c r="S35" s="164">
        <f t="shared" si="2"/>
        <v>0</v>
      </c>
    </row>
    <row r="36" spans="1:19" s="20" customFormat="1" ht="15" customHeight="1" thickBot="1">
      <c r="A36" s="4" t="s">
        <v>103</v>
      </c>
      <c r="B36" s="21"/>
      <c r="C36" s="56" t="s">
        <v>104</v>
      </c>
      <c r="D36" s="58" t="s">
        <v>93</v>
      </c>
      <c r="E36" s="40"/>
      <c r="F36" s="41"/>
      <c r="G36" s="41"/>
      <c r="H36" s="41"/>
      <c r="I36" s="42">
        <f aca="true" t="shared" si="8" ref="I36:R36">SUM(I37:I38)</f>
        <v>0</v>
      </c>
      <c r="J36" s="42">
        <f t="shared" si="8"/>
        <v>0</v>
      </c>
      <c r="K36" s="42">
        <f t="shared" si="8"/>
        <v>0</v>
      </c>
      <c r="L36" s="42">
        <f>SUM(L37:L38)</f>
        <v>0</v>
      </c>
      <c r="M36" s="42">
        <f>SUM(M37:M38)</f>
        <v>0</v>
      </c>
      <c r="N36" s="42">
        <f>SUM(N37:N38)</f>
        <v>0</v>
      </c>
      <c r="O36" s="42">
        <f t="shared" si="8"/>
        <v>0</v>
      </c>
      <c r="P36" s="42">
        <f t="shared" si="8"/>
        <v>0</v>
      </c>
      <c r="Q36" s="42"/>
      <c r="R36" s="42">
        <f t="shared" si="8"/>
        <v>0</v>
      </c>
      <c r="S36" s="200">
        <f t="shared" si="2"/>
        <v>0</v>
      </c>
    </row>
    <row r="37" spans="1:19" s="34" customFormat="1" ht="15" customHeight="1" thickBot="1">
      <c r="A37" s="4" t="s">
        <v>105</v>
      </c>
      <c r="B37" s="27"/>
      <c r="C37" s="28"/>
      <c r="D37" s="29" t="s">
        <v>106</v>
      </c>
      <c r="E37" s="38" t="s">
        <v>107</v>
      </c>
      <c r="F37" s="38"/>
      <c r="G37" s="38"/>
      <c r="H37" s="38"/>
      <c r="I37" s="32"/>
      <c r="J37" s="32"/>
      <c r="K37" s="32"/>
      <c r="L37" s="32"/>
      <c r="M37" s="32"/>
      <c r="N37" s="32"/>
      <c r="O37" s="32"/>
      <c r="P37" s="32"/>
      <c r="Q37" s="32"/>
      <c r="R37" s="32"/>
      <c r="S37" s="164">
        <f t="shared" si="2"/>
        <v>0</v>
      </c>
    </row>
    <row r="38" spans="1:19" s="34" customFormat="1" ht="15" customHeight="1" thickBot="1">
      <c r="A38" s="4" t="s">
        <v>108</v>
      </c>
      <c r="B38" s="27"/>
      <c r="C38" s="28"/>
      <c r="D38" s="29" t="s">
        <v>109</v>
      </c>
      <c r="E38" s="38" t="s">
        <v>110</v>
      </c>
      <c r="F38" s="50"/>
      <c r="G38" s="50"/>
      <c r="H38" s="50"/>
      <c r="I38" s="32"/>
      <c r="J38" s="32"/>
      <c r="K38" s="32"/>
      <c r="L38" s="32"/>
      <c r="M38" s="32"/>
      <c r="N38" s="32"/>
      <c r="O38" s="32"/>
      <c r="P38" s="32"/>
      <c r="Q38" s="32"/>
      <c r="R38" s="32"/>
      <c r="S38" s="164">
        <f t="shared" si="2"/>
        <v>0</v>
      </c>
    </row>
    <row r="39" spans="1:19" s="20" customFormat="1" ht="15" customHeight="1" thickBot="1">
      <c r="A39" s="4" t="s">
        <v>111</v>
      </c>
      <c r="B39" s="21"/>
      <c r="C39" s="56" t="s">
        <v>112</v>
      </c>
      <c r="D39" s="23" t="s">
        <v>113</v>
      </c>
      <c r="E39" s="59"/>
      <c r="F39" s="24"/>
      <c r="G39" s="24"/>
      <c r="H39" s="24"/>
      <c r="I39" s="25">
        <f aca="true" t="shared" si="9" ref="I39:R39">SUM(I41)</f>
        <v>0</v>
      </c>
      <c r="J39" s="25">
        <f t="shared" si="9"/>
        <v>0</v>
      </c>
      <c r="K39" s="25">
        <f t="shared" si="9"/>
        <v>0</v>
      </c>
      <c r="L39" s="25">
        <f t="shared" si="9"/>
        <v>0</v>
      </c>
      <c r="M39" s="25">
        <f t="shared" si="9"/>
        <v>0</v>
      </c>
      <c r="N39" s="25">
        <f t="shared" si="9"/>
        <v>0</v>
      </c>
      <c r="O39" s="25">
        <f t="shared" si="9"/>
        <v>0</v>
      </c>
      <c r="P39" s="25">
        <f t="shared" si="9"/>
        <v>0</v>
      </c>
      <c r="Q39" s="25"/>
      <c r="R39" s="25">
        <f t="shared" si="9"/>
        <v>0</v>
      </c>
      <c r="S39" s="199">
        <f t="shared" si="2"/>
        <v>0</v>
      </c>
    </row>
    <row r="40" spans="1:19" s="20" customFormat="1" ht="15" customHeight="1" thickBot="1">
      <c r="A40" s="4"/>
      <c r="B40" s="21"/>
      <c r="C40" s="56"/>
      <c r="D40" s="29" t="s">
        <v>115</v>
      </c>
      <c r="E40" s="38" t="s">
        <v>116</v>
      </c>
      <c r="F40" s="24"/>
      <c r="G40" s="24"/>
      <c r="H40" s="24"/>
      <c r="I40" s="25"/>
      <c r="J40" s="163"/>
      <c r="K40" s="163"/>
      <c r="L40" s="163"/>
      <c r="M40" s="163"/>
      <c r="N40" s="163"/>
      <c r="O40" s="163"/>
      <c r="P40" s="163"/>
      <c r="Q40" s="163"/>
      <c r="R40" s="163"/>
      <c r="S40" s="199"/>
    </row>
    <row r="41" spans="1:19" s="34" customFormat="1" ht="15" customHeight="1" thickBot="1">
      <c r="A41" s="4" t="s">
        <v>114</v>
      </c>
      <c r="B41" s="27"/>
      <c r="C41" s="28"/>
      <c r="D41" s="29" t="s">
        <v>118</v>
      </c>
      <c r="E41" s="50" t="s">
        <v>119</v>
      </c>
      <c r="F41" s="50"/>
      <c r="G41" s="50"/>
      <c r="H41" s="50"/>
      <c r="I41" s="60"/>
      <c r="J41" s="173"/>
      <c r="K41" s="173"/>
      <c r="L41" s="173"/>
      <c r="M41" s="173"/>
      <c r="N41" s="173"/>
      <c r="O41" s="173"/>
      <c r="P41" s="173"/>
      <c r="Q41" s="173"/>
      <c r="R41" s="173"/>
      <c r="S41" s="173">
        <f t="shared" si="2"/>
        <v>0</v>
      </c>
    </row>
    <row r="42" spans="1:19" s="20" customFormat="1" ht="30" customHeight="1" thickBot="1">
      <c r="A42" s="4" t="s">
        <v>117</v>
      </c>
      <c r="B42" s="62" t="s">
        <v>832</v>
      </c>
      <c r="C42" s="63"/>
      <c r="D42" s="63"/>
      <c r="E42" s="63"/>
      <c r="F42" s="63"/>
      <c r="G42" s="63"/>
      <c r="H42" s="63"/>
      <c r="I42" s="64">
        <f aca="true" t="shared" si="10" ref="I42:R42">SUM(I7,I32)</f>
        <v>0</v>
      </c>
      <c r="J42" s="64">
        <f t="shared" si="10"/>
        <v>0</v>
      </c>
      <c r="K42" s="64">
        <f t="shared" si="10"/>
        <v>0</v>
      </c>
      <c r="L42" s="64">
        <f>SUM(L7,L32)</f>
        <v>0</v>
      </c>
      <c r="M42" s="64">
        <f>SUM(M7,M32)</f>
        <v>0</v>
      </c>
      <c r="N42" s="64">
        <f>SUM(N7,N32)</f>
        <v>1993</v>
      </c>
      <c r="O42" s="64">
        <f t="shared" si="10"/>
        <v>2465</v>
      </c>
      <c r="P42" s="64">
        <f t="shared" si="10"/>
        <v>0</v>
      </c>
      <c r="Q42" s="64"/>
      <c r="R42" s="64">
        <f t="shared" si="10"/>
        <v>36275</v>
      </c>
      <c r="S42" s="201">
        <f t="shared" si="2"/>
        <v>40733</v>
      </c>
    </row>
    <row r="43" spans="1:19" s="67" customFormat="1" ht="15" customHeight="1" thickBot="1">
      <c r="A43" s="4" t="s">
        <v>120</v>
      </c>
      <c r="B43" s="15" t="s">
        <v>123</v>
      </c>
      <c r="C43" s="66" t="s">
        <v>124</v>
      </c>
      <c r="D43" s="66"/>
      <c r="E43" s="66"/>
      <c r="F43" s="66"/>
      <c r="G43" s="66"/>
      <c r="H43" s="66"/>
      <c r="I43" s="18">
        <f aca="true" t="shared" si="11" ref="I43:R43">SUM(I44,I46,I49)</f>
        <v>190642</v>
      </c>
      <c r="J43" s="18">
        <f t="shared" si="11"/>
        <v>0</v>
      </c>
      <c r="K43" s="18">
        <f t="shared" si="11"/>
        <v>0</v>
      </c>
      <c r="L43" s="18">
        <f>SUM(L44,L46,L49)</f>
        <v>0</v>
      </c>
      <c r="M43" s="18">
        <f>SUM(M44,M46,M49)</f>
        <v>0</v>
      </c>
      <c r="N43" s="18">
        <f>SUM(N44,N46,N49)</f>
        <v>0</v>
      </c>
      <c r="O43" s="18">
        <f t="shared" si="11"/>
        <v>0</v>
      </c>
      <c r="P43" s="18">
        <f t="shared" si="11"/>
        <v>0</v>
      </c>
      <c r="Q43" s="18"/>
      <c r="R43" s="18">
        <f t="shared" si="11"/>
        <v>0</v>
      </c>
      <c r="S43" s="198">
        <f t="shared" si="2"/>
        <v>190642</v>
      </c>
    </row>
    <row r="44" spans="1:19" s="67" customFormat="1" ht="15" customHeight="1" thickBot="1">
      <c r="A44" s="4" t="s">
        <v>122</v>
      </c>
      <c r="B44" s="68"/>
      <c r="C44" s="22" t="s">
        <v>126</v>
      </c>
      <c r="D44" s="40" t="s">
        <v>127</v>
      </c>
      <c r="E44" s="40"/>
      <c r="F44" s="40"/>
      <c r="G44" s="40"/>
      <c r="H44" s="40"/>
      <c r="I44" s="42">
        <f aca="true" t="shared" si="12" ref="I44:R44">SUM(I45)</f>
        <v>0</v>
      </c>
      <c r="J44" s="42">
        <f t="shared" si="12"/>
        <v>0</v>
      </c>
      <c r="K44" s="42">
        <f t="shared" si="12"/>
        <v>0</v>
      </c>
      <c r="L44" s="42">
        <f t="shared" si="12"/>
        <v>0</v>
      </c>
      <c r="M44" s="42">
        <f t="shared" si="12"/>
        <v>0</v>
      </c>
      <c r="N44" s="42">
        <f t="shared" si="12"/>
        <v>0</v>
      </c>
      <c r="O44" s="42">
        <f t="shared" si="12"/>
        <v>0</v>
      </c>
      <c r="P44" s="42">
        <f t="shared" si="12"/>
        <v>0</v>
      </c>
      <c r="Q44" s="42"/>
      <c r="R44" s="42">
        <f t="shared" si="12"/>
        <v>0</v>
      </c>
      <c r="S44" s="200">
        <f t="shared" si="2"/>
        <v>0</v>
      </c>
    </row>
    <row r="45" spans="1:19" s="34" customFormat="1" ht="15" customHeight="1" thickBot="1">
      <c r="A45" s="4" t="s">
        <v>125</v>
      </c>
      <c r="B45" s="27"/>
      <c r="C45" s="29"/>
      <c r="D45" s="35" t="s">
        <v>129</v>
      </c>
      <c r="E45" s="38" t="s">
        <v>130</v>
      </c>
      <c r="F45" s="38"/>
      <c r="G45" s="38"/>
      <c r="H45" s="38"/>
      <c r="I45" s="32"/>
      <c r="J45" s="32"/>
      <c r="K45" s="32"/>
      <c r="L45" s="32"/>
      <c r="M45" s="32"/>
      <c r="N45" s="32"/>
      <c r="O45" s="32"/>
      <c r="P45" s="32"/>
      <c r="Q45" s="32"/>
      <c r="R45" s="32"/>
      <c r="S45" s="164">
        <f t="shared" si="2"/>
        <v>0</v>
      </c>
    </row>
    <row r="46" spans="1:19" s="20" customFormat="1" ht="15" customHeight="1" thickBot="1">
      <c r="A46" s="4" t="s">
        <v>128</v>
      </c>
      <c r="B46" s="21"/>
      <c r="C46" s="22" t="s">
        <v>132</v>
      </c>
      <c r="D46" s="40" t="s">
        <v>133</v>
      </c>
      <c r="E46" s="40"/>
      <c r="F46" s="40"/>
      <c r="G46" s="40"/>
      <c r="H46" s="24"/>
      <c r="I46" s="42">
        <f aca="true" t="shared" si="13" ref="I46:R46">SUM(I47:I48)</f>
        <v>6082</v>
      </c>
      <c r="J46" s="42">
        <f t="shared" si="13"/>
        <v>0</v>
      </c>
      <c r="K46" s="42">
        <f t="shared" si="13"/>
        <v>0</v>
      </c>
      <c r="L46" s="42">
        <f>SUM(L47:L48)</f>
        <v>0</v>
      </c>
      <c r="M46" s="42">
        <f>SUM(M47:M48)</f>
        <v>0</v>
      </c>
      <c r="N46" s="42">
        <f>SUM(N47:N48)</f>
        <v>0</v>
      </c>
      <c r="O46" s="42">
        <f t="shared" si="13"/>
        <v>0</v>
      </c>
      <c r="P46" s="42">
        <f t="shared" si="13"/>
        <v>0</v>
      </c>
      <c r="Q46" s="42"/>
      <c r="R46" s="42">
        <f t="shared" si="13"/>
        <v>0</v>
      </c>
      <c r="S46" s="200">
        <f t="shared" si="2"/>
        <v>6082</v>
      </c>
    </row>
    <row r="47" spans="1:19" s="55" customFormat="1" ht="15" customHeight="1" thickBot="1">
      <c r="A47" s="4" t="s">
        <v>131</v>
      </c>
      <c r="B47" s="51"/>
      <c r="C47" s="29"/>
      <c r="D47" s="29" t="s">
        <v>135</v>
      </c>
      <c r="E47" s="50" t="s">
        <v>136</v>
      </c>
      <c r="F47" s="50"/>
      <c r="G47" s="50"/>
      <c r="H47" s="54"/>
      <c r="I47" s="60">
        <f>'[1]Javaslat_II'!L229</f>
        <v>6082</v>
      </c>
      <c r="J47" s="60"/>
      <c r="K47" s="60"/>
      <c r="L47" s="60"/>
      <c r="M47" s="60"/>
      <c r="N47" s="60"/>
      <c r="O47" s="60"/>
      <c r="P47" s="60"/>
      <c r="Q47" s="60"/>
      <c r="R47" s="60"/>
      <c r="S47" s="173">
        <f t="shared" si="2"/>
        <v>6082</v>
      </c>
    </row>
    <row r="48" spans="1:19" s="55" customFormat="1" ht="15" customHeight="1" thickBot="1">
      <c r="A48" s="4" t="s">
        <v>134</v>
      </c>
      <c r="B48" s="51"/>
      <c r="C48" s="29"/>
      <c r="D48" s="29" t="s">
        <v>138</v>
      </c>
      <c r="E48" s="50" t="s">
        <v>139</v>
      </c>
      <c r="F48" s="50"/>
      <c r="G48" s="50"/>
      <c r="H48" s="54"/>
      <c r="I48" s="60"/>
      <c r="J48" s="60"/>
      <c r="K48" s="60"/>
      <c r="L48" s="60"/>
      <c r="M48" s="60"/>
      <c r="N48" s="60"/>
      <c r="O48" s="60"/>
      <c r="P48" s="60"/>
      <c r="Q48" s="60"/>
      <c r="R48" s="60"/>
      <c r="S48" s="173">
        <f t="shared" si="2"/>
        <v>0</v>
      </c>
    </row>
    <row r="49" spans="1:19" s="20" customFormat="1" ht="15" customHeight="1" thickBot="1">
      <c r="A49" s="4" t="s">
        <v>137</v>
      </c>
      <c r="B49" s="69"/>
      <c r="C49" s="70" t="s">
        <v>141</v>
      </c>
      <c r="D49" s="71" t="s">
        <v>142</v>
      </c>
      <c r="E49" s="72"/>
      <c r="F49" s="72"/>
      <c r="G49" s="72"/>
      <c r="H49" s="72"/>
      <c r="I49" s="73">
        <f>S80-S7-S32-S46</f>
        <v>184560</v>
      </c>
      <c r="J49" s="73"/>
      <c r="K49" s="73"/>
      <c r="L49" s="73"/>
      <c r="M49" s="73"/>
      <c r="N49" s="73"/>
      <c r="O49" s="73"/>
      <c r="P49" s="73"/>
      <c r="Q49" s="73"/>
      <c r="R49" s="73"/>
      <c r="S49" s="202">
        <f t="shared" si="2"/>
        <v>184560</v>
      </c>
    </row>
    <row r="50" spans="1:19" s="20" customFormat="1" ht="15" customHeight="1" thickBot="1">
      <c r="A50" s="4" t="s">
        <v>140</v>
      </c>
      <c r="B50" s="75"/>
      <c r="C50" s="76"/>
      <c r="D50" s="77"/>
      <c r="E50" s="77"/>
      <c r="F50" s="77"/>
      <c r="G50" s="77"/>
      <c r="H50" s="77"/>
      <c r="I50" s="18"/>
      <c r="J50" s="18"/>
      <c r="K50" s="18"/>
      <c r="L50" s="18"/>
      <c r="M50" s="18"/>
      <c r="N50" s="18"/>
      <c r="O50" s="18"/>
      <c r="P50" s="18"/>
      <c r="Q50" s="18"/>
      <c r="R50" s="18"/>
      <c r="S50" s="198">
        <f t="shared" si="2"/>
        <v>0</v>
      </c>
    </row>
    <row r="51" spans="1:19" s="20" customFormat="1" ht="30" customHeight="1" thickBot="1">
      <c r="A51" s="4" t="s">
        <v>143</v>
      </c>
      <c r="B51" s="78" t="s">
        <v>833</v>
      </c>
      <c r="C51" s="79"/>
      <c r="D51" s="79"/>
      <c r="E51" s="79"/>
      <c r="F51" s="79"/>
      <c r="G51" s="79"/>
      <c r="H51" s="79"/>
      <c r="I51" s="64">
        <f aca="true" t="shared" si="14" ref="I51:R51">SUM(I42,I43,I50)</f>
        <v>190642</v>
      </c>
      <c r="J51" s="64">
        <f t="shared" si="14"/>
        <v>0</v>
      </c>
      <c r="K51" s="64">
        <f t="shared" si="14"/>
        <v>0</v>
      </c>
      <c r="L51" s="64">
        <f>SUM(L42,L43,L50)</f>
        <v>0</v>
      </c>
      <c r="M51" s="64">
        <f>SUM(M42,M43,M50)</f>
        <v>0</v>
      </c>
      <c r="N51" s="64">
        <f>SUM(N42,N43,N50)</f>
        <v>1993</v>
      </c>
      <c r="O51" s="64">
        <f t="shared" si="14"/>
        <v>2465</v>
      </c>
      <c r="P51" s="64">
        <f t="shared" si="14"/>
        <v>0</v>
      </c>
      <c r="Q51" s="64"/>
      <c r="R51" s="64">
        <f t="shared" si="14"/>
        <v>36275</v>
      </c>
      <c r="S51" s="203">
        <f t="shared" si="2"/>
        <v>231375</v>
      </c>
    </row>
    <row r="52" spans="1:19" s="48" customFormat="1" ht="15" customHeight="1" thickBot="1">
      <c r="A52" s="4" t="s">
        <v>144</v>
      </c>
      <c r="B52" s="182"/>
      <c r="C52" s="183"/>
      <c r="D52" s="183"/>
      <c r="E52" s="183"/>
      <c r="F52" s="183"/>
      <c r="G52" s="183"/>
      <c r="H52" s="183"/>
      <c r="I52" s="183"/>
      <c r="J52" s="183"/>
      <c r="K52" s="183"/>
      <c r="L52" s="183"/>
      <c r="M52" s="183"/>
      <c r="N52" s="183"/>
      <c r="O52" s="183"/>
      <c r="P52" s="183"/>
      <c r="Q52" s="183"/>
      <c r="R52" s="183"/>
      <c r="S52" s="184"/>
    </row>
    <row r="53" spans="1:19" ht="150.75" thickBot="1">
      <c r="A53" s="4" t="s">
        <v>146</v>
      </c>
      <c r="B53" s="13" t="s">
        <v>12</v>
      </c>
      <c r="C53" s="13"/>
      <c r="D53" s="13"/>
      <c r="E53" s="13"/>
      <c r="F53" s="13"/>
      <c r="G53" s="13"/>
      <c r="H53" s="13"/>
      <c r="I53" s="14" t="s">
        <v>334</v>
      </c>
      <c r="J53" s="14" t="s">
        <v>822</v>
      </c>
      <c r="K53" s="14" t="s">
        <v>823</v>
      </c>
      <c r="L53" s="14" t="s">
        <v>824</v>
      </c>
      <c r="M53" s="14" t="s">
        <v>825</v>
      </c>
      <c r="N53" s="14" t="s">
        <v>826</v>
      </c>
      <c r="O53" s="14" t="s">
        <v>827</v>
      </c>
      <c r="P53" s="14" t="s">
        <v>828</v>
      </c>
      <c r="Q53" s="14" t="s">
        <v>829</v>
      </c>
      <c r="R53" s="14" t="s">
        <v>830</v>
      </c>
      <c r="S53" s="14" t="s">
        <v>831</v>
      </c>
    </row>
    <row r="54" spans="1:19" s="86" customFormat="1" ht="16.5" thickBot="1">
      <c r="A54" s="4" t="s">
        <v>147</v>
      </c>
      <c r="B54" s="83" t="s">
        <v>18</v>
      </c>
      <c r="C54" s="84" t="s">
        <v>149</v>
      </c>
      <c r="D54" s="84"/>
      <c r="E54" s="84"/>
      <c r="F54" s="84"/>
      <c r="G54" s="84"/>
      <c r="H54" s="84"/>
      <c r="I54" s="85">
        <f aca="true" t="shared" si="15" ref="I54:R54">SUM(I55:I59)</f>
        <v>5532</v>
      </c>
      <c r="J54" s="85">
        <f t="shared" si="15"/>
        <v>92157</v>
      </c>
      <c r="K54" s="85">
        <f t="shared" si="15"/>
        <v>1466</v>
      </c>
      <c r="L54" s="85">
        <f>SUM(L55:L59)</f>
        <v>41290</v>
      </c>
      <c r="M54" s="85">
        <f>SUM(M55:M59)</f>
        <v>17966</v>
      </c>
      <c r="N54" s="85">
        <f>SUM(N55:N59)</f>
        <v>61778</v>
      </c>
      <c r="O54" s="85">
        <f t="shared" si="15"/>
        <v>1892</v>
      </c>
      <c r="P54" s="85">
        <f t="shared" si="15"/>
        <v>6490</v>
      </c>
      <c r="Q54" s="85">
        <f t="shared" si="15"/>
        <v>306</v>
      </c>
      <c r="R54" s="85">
        <f t="shared" si="15"/>
        <v>0</v>
      </c>
      <c r="S54" s="204">
        <f>SUM(I54:R54)</f>
        <v>228877</v>
      </c>
    </row>
    <row r="55" spans="1:19" s="86" customFormat="1" ht="16.5" thickBot="1">
      <c r="A55" s="4" t="s">
        <v>148</v>
      </c>
      <c r="B55" s="87"/>
      <c r="C55" s="88" t="s">
        <v>21</v>
      </c>
      <c r="D55" s="89" t="s">
        <v>151</v>
      </c>
      <c r="E55" s="89"/>
      <c r="F55" s="89"/>
      <c r="G55" s="89"/>
      <c r="H55" s="90"/>
      <c r="I55" s="91"/>
      <c r="J55" s="91">
        <v>71479</v>
      </c>
      <c r="K55" s="91">
        <v>330</v>
      </c>
      <c r="L55" s="91">
        <v>31820</v>
      </c>
      <c r="M55" s="91"/>
      <c r="N55" s="91">
        <v>20686</v>
      </c>
      <c r="O55" s="91"/>
      <c r="P55" s="91">
        <v>5002</v>
      </c>
      <c r="Q55" s="91"/>
      <c r="R55" s="91"/>
      <c r="S55" s="205">
        <f aca="true" t="shared" si="16" ref="S55:S80">SUM(I55:R55)</f>
        <v>129317</v>
      </c>
    </row>
    <row r="56" spans="1:19" s="86" customFormat="1" ht="16.5" thickBot="1">
      <c r="A56" s="4" t="s">
        <v>150</v>
      </c>
      <c r="B56" s="87"/>
      <c r="C56" s="88" t="s">
        <v>33</v>
      </c>
      <c r="D56" s="92" t="s">
        <v>153</v>
      </c>
      <c r="E56" s="93"/>
      <c r="F56" s="92"/>
      <c r="G56" s="92"/>
      <c r="H56" s="94"/>
      <c r="I56" s="95"/>
      <c r="J56" s="95">
        <v>19922</v>
      </c>
      <c r="K56" s="95">
        <v>90</v>
      </c>
      <c r="L56" s="95">
        <v>8780</v>
      </c>
      <c r="M56" s="95">
        <v>965</v>
      </c>
      <c r="N56" s="95">
        <v>5940</v>
      </c>
      <c r="O56" s="95"/>
      <c r="P56" s="95">
        <v>1370</v>
      </c>
      <c r="Q56" s="95"/>
      <c r="R56" s="95"/>
      <c r="S56" s="206">
        <f t="shared" si="16"/>
        <v>37067</v>
      </c>
    </row>
    <row r="57" spans="1:19" s="86" customFormat="1" ht="16.5" thickBot="1">
      <c r="A57" s="4" t="s">
        <v>152</v>
      </c>
      <c r="B57" s="87"/>
      <c r="C57" s="88" t="s">
        <v>54</v>
      </c>
      <c r="D57" s="92" t="s">
        <v>155</v>
      </c>
      <c r="E57" s="93"/>
      <c r="F57" s="92"/>
      <c r="G57" s="92"/>
      <c r="H57" s="94"/>
      <c r="I57" s="95"/>
      <c r="J57" s="95">
        <f>'[1]5. melléklet'!J57+'[1]Javaslat_II'!N235+'[1]Javaslat_III'!N174</f>
        <v>756</v>
      </c>
      <c r="K57" s="95">
        <f>'[1]5. melléklet'!K57+'[1]Javaslat_II'!N241</f>
        <v>1046</v>
      </c>
      <c r="L57" s="95">
        <v>690</v>
      </c>
      <c r="M57" s="95">
        <f>'[1]5. melléklet'!M57+'[1]Javaslat_II'!N246+'[1]Javaslat_III'!N179</f>
        <v>17001</v>
      </c>
      <c r="N57" s="95">
        <f>'[1]5. melléklet'!N57+'[1]Javaslat_II'!N251</f>
        <v>35152</v>
      </c>
      <c r="O57" s="95">
        <v>1892</v>
      </c>
      <c r="P57" s="95">
        <v>118</v>
      </c>
      <c r="Q57" s="95">
        <f>'[1]5. melléklet_II'!Q57+'[1]Javaslat_III'!N185</f>
        <v>306</v>
      </c>
      <c r="R57" s="95"/>
      <c r="S57" s="206">
        <f t="shared" si="16"/>
        <v>56961</v>
      </c>
    </row>
    <row r="58" spans="1:19" s="86" customFormat="1" ht="16.5" thickBot="1">
      <c r="A58" s="4" t="s">
        <v>154</v>
      </c>
      <c r="B58" s="87"/>
      <c r="C58" s="88" t="s">
        <v>157</v>
      </c>
      <c r="D58" s="96" t="s">
        <v>158</v>
      </c>
      <c r="E58" s="97"/>
      <c r="F58" s="97"/>
      <c r="G58" s="96"/>
      <c r="H58" s="98"/>
      <c r="I58" s="99"/>
      <c r="J58" s="99"/>
      <c r="K58" s="99"/>
      <c r="L58" s="99"/>
      <c r="M58" s="99"/>
      <c r="N58" s="99"/>
      <c r="O58" s="99"/>
      <c r="P58" s="99"/>
      <c r="Q58" s="99"/>
      <c r="R58" s="99"/>
      <c r="S58" s="207">
        <f t="shared" si="16"/>
        <v>0</v>
      </c>
    </row>
    <row r="59" spans="1:19" s="86" customFormat="1" ht="16.5" thickBot="1">
      <c r="A59" s="4" t="s">
        <v>156</v>
      </c>
      <c r="B59" s="87"/>
      <c r="C59" s="88" t="s">
        <v>83</v>
      </c>
      <c r="D59" s="92" t="s">
        <v>160</v>
      </c>
      <c r="E59" s="93"/>
      <c r="F59" s="92"/>
      <c r="G59" s="92"/>
      <c r="H59" s="94"/>
      <c r="I59" s="95">
        <f aca="true" t="shared" si="17" ref="I59:R59">SUM(I60:I65)</f>
        <v>5532</v>
      </c>
      <c r="J59" s="95">
        <f t="shared" si="17"/>
        <v>0</v>
      </c>
      <c r="K59" s="95">
        <f t="shared" si="17"/>
        <v>0</v>
      </c>
      <c r="L59" s="95">
        <f>SUM(L60:L65)</f>
        <v>0</v>
      </c>
      <c r="M59" s="95">
        <f>SUM(M60:M65)</f>
        <v>0</v>
      </c>
      <c r="N59" s="95">
        <f>SUM(N60:N65)</f>
        <v>0</v>
      </c>
      <c r="O59" s="95">
        <f t="shared" si="17"/>
        <v>0</v>
      </c>
      <c r="P59" s="95">
        <f t="shared" si="17"/>
        <v>0</v>
      </c>
      <c r="Q59" s="95">
        <f t="shared" si="17"/>
        <v>0</v>
      </c>
      <c r="R59" s="95">
        <f t="shared" si="17"/>
        <v>0</v>
      </c>
      <c r="S59" s="206">
        <f>SUM(I59:R59)</f>
        <v>5532</v>
      </c>
    </row>
    <row r="60" spans="1:19" s="106" customFormat="1" ht="15" thickBot="1">
      <c r="A60" s="4" t="s">
        <v>159</v>
      </c>
      <c r="B60" s="100"/>
      <c r="C60" s="101"/>
      <c r="D60" s="102" t="s">
        <v>162</v>
      </c>
      <c r="E60" s="103" t="s">
        <v>163</v>
      </c>
      <c r="F60" s="103"/>
      <c r="G60" s="103"/>
      <c r="H60" s="104"/>
      <c r="I60" s="105">
        <f>'[1]Javaslat_II'!N258</f>
        <v>5532</v>
      </c>
      <c r="J60" s="105"/>
      <c r="K60" s="105"/>
      <c r="L60" s="105"/>
      <c r="M60" s="105"/>
      <c r="N60" s="105"/>
      <c r="O60" s="105"/>
      <c r="P60" s="105"/>
      <c r="Q60" s="105"/>
      <c r="R60" s="105"/>
      <c r="S60" s="105">
        <f t="shared" si="16"/>
        <v>5532</v>
      </c>
    </row>
    <row r="61" spans="1:19" s="106" customFormat="1" ht="15" thickBot="1">
      <c r="A61" s="4" t="s">
        <v>161</v>
      </c>
      <c r="B61" s="100"/>
      <c r="C61" s="101"/>
      <c r="D61" s="102" t="s">
        <v>165</v>
      </c>
      <c r="E61" s="103" t="s">
        <v>166</v>
      </c>
      <c r="F61" s="103"/>
      <c r="G61" s="103"/>
      <c r="H61" s="104"/>
      <c r="I61" s="105"/>
      <c r="J61" s="105"/>
      <c r="K61" s="105"/>
      <c r="L61" s="105"/>
      <c r="M61" s="105"/>
      <c r="N61" s="105"/>
      <c r="O61" s="105"/>
      <c r="P61" s="105"/>
      <c r="Q61" s="105"/>
      <c r="R61" s="105"/>
      <c r="S61" s="105">
        <f t="shared" si="16"/>
        <v>0</v>
      </c>
    </row>
    <row r="62" spans="1:19" s="106" customFormat="1" ht="15" thickBot="1">
      <c r="A62" s="4" t="s">
        <v>164</v>
      </c>
      <c r="B62" s="100"/>
      <c r="C62" s="101"/>
      <c r="D62" s="102" t="s">
        <v>168</v>
      </c>
      <c r="E62" s="103" t="s">
        <v>169</v>
      </c>
      <c r="F62" s="107"/>
      <c r="G62" s="103"/>
      <c r="H62" s="104"/>
      <c r="I62" s="105"/>
      <c r="J62" s="105"/>
      <c r="K62" s="105"/>
      <c r="L62" s="105"/>
      <c r="M62" s="105"/>
      <c r="N62" s="105"/>
      <c r="O62" s="105"/>
      <c r="P62" s="105"/>
      <c r="Q62" s="105"/>
      <c r="R62" s="105"/>
      <c r="S62" s="105">
        <f t="shared" si="16"/>
        <v>0</v>
      </c>
    </row>
    <row r="63" spans="1:19" s="106" customFormat="1" ht="15" thickBot="1">
      <c r="A63" s="4" t="s">
        <v>167</v>
      </c>
      <c r="B63" s="100"/>
      <c r="C63" s="101"/>
      <c r="D63" s="102" t="s">
        <v>171</v>
      </c>
      <c r="E63" s="108" t="s">
        <v>172</v>
      </c>
      <c r="F63" s="109"/>
      <c r="G63" s="108"/>
      <c r="H63" s="110"/>
      <c r="I63" s="111"/>
      <c r="J63" s="111"/>
      <c r="K63" s="111"/>
      <c r="L63" s="111"/>
      <c r="M63" s="111"/>
      <c r="N63" s="111"/>
      <c r="O63" s="111"/>
      <c r="P63" s="111"/>
      <c r="Q63" s="111"/>
      <c r="R63" s="111"/>
      <c r="S63" s="111">
        <f t="shared" si="16"/>
        <v>0</v>
      </c>
    </row>
    <row r="64" spans="1:19" s="106" customFormat="1" ht="15" thickBot="1">
      <c r="A64" s="4" t="s">
        <v>170</v>
      </c>
      <c r="B64" s="100"/>
      <c r="C64" s="101"/>
      <c r="D64" s="102" t="s">
        <v>174</v>
      </c>
      <c r="E64" s="103" t="s">
        <v>175</v>
      </c>
      <c r="F64" s="107"/>
      <c r="G64" s="103"/>
      <c r="H64" s="104"/>
      <c r="I64" s="105"/>
      <c r="J64" s="105"/>
      <c r="K64" s="105"/>
      <c r="L64" s="105"/>
      <c r="M64" s="105"/>
      <c r="N64" s="105"/>
      <c r="O64" s="105"/>
      <c r="P64" s="105"/>
      <c r="Q64" s="105"/>
      <c r="R64" s="105"/>
      <c r="S64" s="105">
        <f t="shared" si="16"/>
        <v>0</v>
      </c>
    </row>
    <row r="65" spans="1:19" s="106" customFormat="1" ht="15" thickBot="1">
      <c r="A65" s="4" t="s">
        <v>173</v>
      </c>
      <c r="B65" s="100"/>
      <c r="C65" s="101"/>
      <c r="D65" s="102" t="s">
        <v>177</v>
      </c>
      <c r="E65" s="103" t="s">
        <v>178</v>
      </c>
      <c r="F65" s="107"/>
      <c r="G65" s="103"/>
      <c r="H65" s="104"/>
      <c r="I65" s="105"/>
      <c r="J65" s="105"/>
      <c r="K65" s="105"/>
      <c r="L65" s="105"/>
      <c r="M65" s="105"/>
      <c r="N65" s="105"/>
      <c r="O65" s="105"/>
      <c r="P65" s="105"/>
      <c r="Q65" s="105"/>
      <c r="R65" s="105"/>
      <c r="S65" s="105">
        <f t="shared" si="16"/>
        <v>0</v>
      </c>
    </row>
    <row r="66" spans="1:19" s="86" customFormat="1" ht="16.5" thickBot="1">
      <c r="A66" s="4" t="s">
        <v>176</v>
      </c>
      <c r="B66" s="83" t="s">
        <v>92</v>
      </c>
      <c r="C66" s="84" t="s">
        <v>180</v>
      </c>
      <c r="D66" s="112"/>
      <c r="E66" s="112"/>
      <c r="F66" s="84"/>
      <c r="G66" s="84"/>
      <c r="H66" s="84"/>
      <c r="I66" s="85">
        <f aca="true" t="shared" si="18" ref="I66:R66">SUM(I67:I69)</f>
        <v>0</v>
      </c>
      <c r="J66" s="85">
        <f t="shared" si="18"/>
        <v>0</v>
      </c>
      <c r="K66" s="85">
        <f t="shared" si="18"/>
        <v>0</v>
      </c>
      <c r="L66" s="85">
        <f>SUM(L67:L69)</f>
        <v>0</v>
      </c>
      <c r="M66" s="85">
        <f>SUM(M67:M69)</f>
        <v>1600</v>
      </c>
      <c r="N66" s="85">
        <f>SUM(N67:N69)</f>
        <v>898</v>
      </c>
      <c r="O66" s="85">
        <f t="shared" si="18"/>
        <v>0</v>
      </c>
      <c r="P66" s="85">
        <f t="shared" si="18"/>
        <v>0</v>
      </c>
      <c r="Q66" s="85">
        <f t="shared" si="18"/>
        <v>0</v>
      </c>
      <c r="R66" s="85">
        <f t="shared" si="18"/>
        <v>0</v>
      </c>
      <c r="S66" s="204">
        <f t="shared" si="16"/>
        <v>2498</v>
      </c>
    </row>
    <row r="67" spans="1:19" s="86" customFormat="1" ht="16.5" thickBot="1">
      <c r="A67" s="4" t="s">
        <v>179</v>
      </c>
      <c r="B67" s="87"/>
      <c r="C67" s="88" t="s">
        <v>95</v>
      </c>
      <c r="D67" s="89" t="s">
        <v>182</v>
      </c>
      <c r="E67" s="89"/>
      <c r="F67" s="89"/>
      <c r="G67" s="89"/>
      <c r="H67" s="90"/>
      <c r="I67" s="91"/>
      <c r="J67" s="91"/>
      <c r="K67" s="91"/>
      <c r="L67" s="91"/>
      <c r="M67" s="91">
        <v>1600</v>
      </c>
      <c r="N67" s="91">
        <v>898</v>
      </c>
      <c r="O67" s="91"/>
      <c r="P67" s="91"/>
      <c r="Q67" s="91"/>
      <c r="R67" s="91"/>
      <c r="S67" s="205">
        <f t="shared" si="16"/>
        <v>2498</v>
      </c>
    </row>
    <row r="68" spans="1:19" s="86" customFormat="1" ht="16.5" thickBot="1">
      <c r="A68" s="4" t="s">
        <v>181</v>
      </c>
      <c r="B68" s="87"/>
      <c r="C68" s="88" t="s">
        <v>104</v>
      </c>
      <c r="D68" s="92" t="s">
        <v>184</v>
      </c>
      <c r="E68" s="92"/>
      <c r="F68" s="92"/>
      <c r="G68" s="92"/>
      <c r="H68" s="94"/>
      <c r="I68" s="95"/>
      <c r="J68" s="95"/>
      <c r="K68" s="95"/>
      <c r="L68" s="95"/>
      <c r="M68" s="95"/>
      <c r="N68" s="95"/>
      <c r="O68" s="95"/>
      <c r="P68" s="95"/>
      <c r="Q68" s="95"/>
      <c r="R68" s="95"/>
      <c r="S68" s="206">
        <f t="shared" si="16"/>
        <v>0</v>
      </c>
    </row>
    <row r="69" spans="1:19" s="86" customFormat="1" ht="16.5" thickBot="1">
      <c r="A69" s="4" t="s">
        <v>183</v>
      </c>
      <c r="B69" s="87"/>
      <c r="C69" s="88" t="s">
        <v>112</v>
      </c>
      <c r="D69" s="92" t="s">
        <v>186</v>
      </c>
      <c r="E69" s="93"/>
      <c r="F69" s="92"/>
      <c r="G69" s="92"/>
      <c r="H69" s="94"/>
      <c r="I69" s="95">
        <f aca="true" t="shared" si="19" ref="I69:R69">SUM(I70:I73)</f>
        <v>0</v>
      </c>
      <c r="J69" s="95">
        <f t="shared" si="19"/>
        <v>0</v>
      </c>
      <c r="K69" s="95">
        <f t="shared" si="19"/>
        <v>0</v>
      </c>
      <c r="L69" s="95">
        <f>SUM(L70:L73)</f>
        <v>0</v>
      </c>
      <c r="M69" s="95">
        <f>SUM(M70:M73)</f>
        <v>0</v>
      </c>
      <c r="N69" s="95">
        <f>SUM(N70:N73)</f>
        <v>0</v>
      </c>
      <c r="O69" s="95">
        <f t="shared" si="19"/>
        <v>0</v>
      </c>
      <c r="P69" s="95">
        <f t="shared" si="19"/>
        <v>0</v>
      </c>
      <c r="Q69" s="95">
        <f t="shared" si="19"/>
        <v>0</v>
      </c>
      <c r="R69" s="95">
        <f t="shared" si="19"/>
        <v>0</v>
      </c>
      <c r="S69" s="206">
        <f t="shared" si="16"/>
        <v>0</v>
      </c>
    </row>
    <row r="70" spans="1:19" s="106" customFormat="1" ht="15" thickBot="1">
      <c r="A70" s="4" t="s">
        <v>185</v>
      </c>
      <c r="B70" s="100"/>
      <c r="C70" s="113"/>
      <c r="D70" s="102" t="s">
        <v>188</v>
      </c>
      <c r="E70" s="103" t="s">
        <v>189</v>
      </c>
      <c r="F70" s="103"/>
      <c r="G70" s="103"/>
      <c r="H70" s="104"/>
      <c r="I70" s="105"/>
      <c r="J70" s="105"/>
      <c r="K70" s="105"/>
      <c r="L70" s="105"/>
      <c r="M70" s="105"/>
      <c r="N70" s="105"/>
      <c r="O70" s="105"/>
      <c r="P70" s="105"/>
      <c r="Q70" s="105"/>
      <c r="R70" s="105"/>
      <c r="S70" s="105">
        <f t="shared" si="16"/>
        <v>0</v>
      </c>
    </row>
    <row r="71" spans="1:19" s="106" customFormat="1" ht="15" thickBot="1">
      <c r="A71" s="4" t="s">
        <v>187</v>
      </c>
      <c r="B71" s="100"/>
      <c r="C71" s="113"/>
      <c r="D71" s="102" t="s">
        <v>191</v>
      </c>
      <c r="E71" s="103" t="s">
        <v>192</v>
      </c>
      <c r="F71" s="103"/>
      <c r="G71" s="103"/>
      <c r="H71" s="104"/>
      <c r="I71" s="105"/>
      <c r="J71" s="105"/>
      <c r="K71" s="105"/>
      <c r="L71" s="105"/>
      <c r="M71" s="105"/>
      <c r="N71" s="105"/>
      <c r="O71" s="105"/>
      <c r="P71" s="105"/>
      <c r="Q71" s="105"/>
      <c r="R71" s="105"/>
      <c r="S71" s="105">
        <f t="shared" si="16"/>
        <v>0</v>
      </c>
    </row>
    <row r="72" spans="1:19" s="106" customFormat="1" ht="15" thickBot="1">
      <c r="A72" s="4" t="s">
        <v>190</v>
      </c>
      <c r="B72" s="100"/>
      <c r="C72" s="113"/>
      <c r="D72" s="102" t="s">
        <v>194</v>
      </c>
      <c r="E72" s="103" t="s">
        <v>195</v>
      </c>
      <c r="F72" s="107"/>
      <c r="G72" s="103"/>
      <c r="H72" s="104"/>
      <c r="I72" s="105"/>
      <c r="J72" s="105"/>
      <c r="K72" s="105"/>
      <c r="L72" s="105"/>
      <c r="M72" s="105"/>
      <c r="N72" s="105"/>
      <c r="O72" s="105"/>
      <c r="P72" s="105"/>
      <c r="Q72" s="105"/>
      <c r="R72" s="105"/>
      <c r="S72" s="105">
        <f t="shared" si="16"/>
        <v>0</v>
      </c>
    </row>
    <row r="73" spans="1:19" s="106" customFormat="1" ht="15" thickBot="1">
      <c r="A73" s="4" t="s">
        <v>193</v>
      </c>
      <c r="B73" s="100"/>
      <c r="C73" s="113"/>
      <c r="D73" s="102" t="s">
        <v>197</v>
      </c>
      <c r="E73" s="103" t="s">
        <v>198</v>
      </c>
      <c r="F73" s="107"/>
      <c r="G73" s="103"/>
      <c r="H73" s="104"/>
      <c r="I73" s="111"/>
      <c r="J73" s="111"/>
      <c r="K73" s="111"/>
      <c r="L73" s="111"/>
      <c r="M73" s="111"/>
      <c r="N73" s="111"/>
      <c r="O73" s="111"/>
      <c r="P73" s="111"/>
      <c r="Q73" s="111"/>
      <c r="R73" s="111"/>
      <c r="S73" s="111">
        <f t="shared" si="16"/>
        <v>0</v>
      </c>
    </row>
    <row r="74" spans="1:19" s="117" customFormat="1" ht="30" customHeight="1" thickBot="1">
      <c r="A74" s="4" t="s">
        <v>196</v>
      </c>
      <c r="B74" s="114" t="s">
        <v>834</v>
      </c>
      <c r="C74" s="115"/>
      <c r="D74" s="116"/>
      <c r="E74" s="116"/>
      <c r="F74" s="116"/>
      <c r="G74" s="116"/>
      <c r="H74" s="116"/>
      <c r="I74" s="64">
        <f aca="true" t="shared" si="20" ref="I74:R74">SUM(I54,I66)</f>
        <v>5532</v>
      </c>
      <c r="J74" s="64">
        <f t="shared" si="20"/>
        <v>92157</v>
      </c>
      <c r="K74" s="64">
        <f t="shared" si="20"/>
        <v>1466</v>
      </c>
      <c r="L74" s="64">
        <f>SUM(L54,L66)</f>
        <v>41290</v>
      </c>
      <c r="M74" s="64">
        <f>SUM(M54,M66)</f>
        <v>19566</v>
      </c>
      <c r="N74" s="64">
        <f>SUM(N54,N66)</f>
        <v>62676</v>
      </c>
      <c r="O74" s="64">
        <f t="shared" si="20"/>
        <v>1892</v>
      </c>
      <c r="P74" s="64">
        <f t="shared" si="20"/>
        <v>6490</v>
      </c>
      <c r="Q74" s="64">
        <f t="shared" si="20"/>
        <v>306</v>
      </c>
      <c r="R74" s="64">
        <f t="shared" si="20"/>
        <v>0</v>
      </c>
      <c r="S74" s="203">
        <f t="shared" si="16"/>
        <v>231375</v>
      </c>
    </row>
    <row r="75" spans="1:19" s="86" customFormat="1" ht="16.5" thickBot="1">
      <c r="A75" s="4" t="s">
        <v>199</v>
      </c>
      <c r="B75" s="83" t="s">
        <v>123</v>
      </c>
      <c r="C75" s="84" t="s">
        <v>202</v>
      </c>
      <c r="D75" s="84"/>
      <c r="E75" s="84"/>
      <c r="F75" s="84"/>
      <c r="G75" s="84"/>
      <c r="H75" s="84"/>
      <c r="I75" s="85">
        <f aca="true" t="shared" si="21" ref="I75:R75">SUM(I76,I78)</f>
        <v>0</v>
      </c>
      <c r="J75" s="85">
        <f t="shared" si="21"/>
        <v>0</v>
      </c>
      <c r="K75" s="85">
        <f t="shared" si="21"/>
        <v>0</v>
      </c>
      <c r="L75" s="85">
        <f>SUM(L76,L78)</f>
        <v>0</v>
      </c>
      <c r="M75" s="85">
        <f>SUM(M76,M78)</f>
        <v>0</v>
      </c>
      <c r="N75" s="85">
        <f>SUM(N76,N78)</f>
        <v>0</v>
      </c>
      <c r="O75" s="85">
        <f t="shared" si="21"/>
        <v>0</v>
      </c>
      <c r="P75" s="85">
        <f t="shared" si="21"/>
        <v>0</v>
      </c>
      <c r="Q75" s="85">
        <f t="shared" si="21"/>
        <v>0</v>
      </c>
      <c r="R75" s="85">
        <f t="shared" si="21"/>
        <v>0</v>
      </c>
      <c r="S75" s="204">
        <f t="shared" si="16"/>
        <v>0</v>
      </c>
    </row>
    <row r="76" spans="1:19" s="86" customFormat="1" ht="16.5" thickBot="1">
      <c r="A76" s="4" t="s">
        <v>201</v>
      </c>
      <c r="B76" s="87"/>
      <c r="C76" s="118" t="s">
        <v>126</v>
      </c>
      <c r="D76" s="119" t="s">
        <v>204</v>
      </c>
      <c r="E76" s="119"/>
      <c r="F76" s="119"/>
      <c r="G76" s="119"/>
      <c r="H76" s="120"/>
      <c r="I76" s="121"/>
      <c r="J76" s="121"/>
      <c r="K76" s="121"/>
      <c r="L76" s="121"/>
      <c r="M76" s="121"/>
      <c r="N76" s="121"/>
      <c r="O76" s="121"/>
      <c r="P76" s="121"/>
      <c r="Q76" s="121"/>
      <c r="R76" s="121"/>
      <c r="S76" s="208">
        <f t="shared" si="16"/>
        <v>0</v>
      </c>
    </row>
    <row r="77" spans="1:19" s="34" customFormat="1" ht="15" customHeight="1" thickBot="1">
      <c r="A77" s="4" t="s">
        <v>203</v>
      </c>
      <c r="B77" s="27"/>
      <c r="C77" s="118" t="s">
        <v>132</v>
      </c>
      <c r="D77" s="89" t="s">
        <v>206</v>
      </c>
      <c r="E77" s="38"/>
      <c r="F77" s="38"/>
      <c r="G77" s="38"/>
      <c r="H77" s="38"/>
      <c r="I77" s="32"/>
      <c r="J77" s="32"/>
      <c r="K77" s="32"/>
      <c r="L77" s="32"/>
      <c r="M77" s="32"/>
      <c r="N77" s="32"/>
      <c r="O77" s="32"/>
      <c r="P77" s="32"/>
      <c r="Q77" s="32"/>
      <c r="R77" s="32"/>
      <c r="S77" s="164">
        <f t="shared" si="16"/>
        <v>0</v>
      </c>
    </row>
    <row r="78" spans="1:19" s="20" customFormat="1" ht="15" customHeight="1" thickBot="1">
      <c r="A78" s="4" t="s">
        <v>205</v>
      </c>
      <c r="B78" s="122"/>
      <c r="C78" s="123" t="s">
        <v>208</v>
      </c>
      <c r="D78" s="124" t="s">
        <v>209</v>
      </c>
      <c r="E78" s="125"/>
      <c r="F78" s="125"/>
      <c r="G78" s="125"/>
      <c r="H78" s="125"/>
      <c r="I78" s="126"/>
      <c r="J78" s="126"/>
      <c r="K78" s="126"/>
      <c r="L78" s="126"/>
      <c r="M78" s="126"/>
      <c r="N78" s="126"/>
      <c r="O78" s="126"/>
      <c r="P78" s="126"/>
      <c r="Q78" s="126"/>
      <c r="R78" s="126"/>
      <c r="S78" s="209">
        <f t="shared" si="16"/>
        <v>0</v>
      </c>
    </row>
    <row r="79" spans="1:19" s="86" customFormat="1" ht="16.5" thickBot="1">
      <c r="A79" s="4" t="s">
        <v>207</v>
      </c>
      <c r="B79" s="83"/>
      <c r="C79" s="84"/>
      <c r="D79" s="112"/>
      <c r="E79" s="112"/>
      <c r="F79" s="84"/>
      <c r="G79" s="84"/>
      <c r="H79" s="128"/>
      <c r="I79" s="85"/>
      <c r="J79" s="85"/>
      <c r="K79" s="85"/>
      <c r="L79" s="85"/>
      <c r="M79" s="85"/>
      <c r="N79" s="85"/>
      <c r="O79" s="85"/>
      <c r="P79" s="85"/>
      <c r="Q79" s="85"/>
      <c r="R79" s="85"/>
      <c r="S79" s="204">
        <f t="shared" si="16"/>
        <v>0</v>
      </c>
    </row>
    <row r="80" spans="1:19" s="117" customFormat="1" ht="30" customHeight="1" thickBot="1">
      <c r="A80" s="4" t="s">
        <v>210</v>
      </c>
      <c r="B80" s="129" t="s">
        <v>835</v>
      </c>
      <c r="C80" s="130"/>
      <c r="D80" s="131"/>
      <c r="E80" s="131"/>
      <c r="F80" s="131"/>
      <c r="G80" s="131"/>
      <c r="H80" s="131"/>
      <c r="I80" s="132">
        <f aca="true" t="shared" si="22" ref="I80:R80">SUM(I74,I75,I79)</f>
        <v>5532</v>
      </c>
      <c r="J80" s="132">
        <f t="shared" si="22"/>
        <v>92157</v>
      </c>
      <c r="K80" s="132">
        <f t="shared" si="22"/>
        <v>1466</v>
      </c>
      <c r="L80" s="132">
        <f>SUM(L74,L75,L79)</f>
        <v>41290</v>
      </c>
      <c r="M80" s="132">
        <f>SUM(M74,M75,M79)</f>
        <v>19566</v>
      </c>
      <c r="N80" s="132">
        <f>SUM(N74,N75,N79)</f>
        <v>62676</v>
      </c>
      <c r="O80" s="132">
        <f t="shared" si="22"/>
        <v>1892</v>
      </c>
      <c r="P80" s="132">
        <f t="shared" si="22"/>
        <v>6490</v>
      </c>
      <c r="Q80" s="132">
        <f t="shared" si="22"/>
        <v>306</v>
      </c>
      <c r="R80" s="132">
        <f t="shared" si="22"/>
        <v>0</v>
      </c>
      <c r="S80" s="210">
        <f t="shared" si="16"/>
        <v>231375</v>
      </c>
    </row>
  </sheetData>
  <sheetProtection/>
  <mergeCells count="8">
    <mergeCell ref="B51:H51"/>
    <mergeCell ref="B53:H53"/>
    <mergeCell ref="E4:H4"/>
    <mergeCell ref="B5:S5"/>
    <mergeCell ref="B6:H6"/>
    <mergeCell ref="E9:H9"/>
    <mergeCell ref="B42:H42"/>
    <mergeCell ref="C43:H43"/>
  </mergeCells>
  <printOptions horizontalCentered="1"/>
  <pageMargins left="0.7086614173228347" right="0.7086614173228347" top="0.7480314960629921" bottom="0.7480314960629921" header="0.31496062992125984" footer="0.31496062992125984"/>
  <pageSetup horizontalDpi="600" verticalDpi="600" orientation="portrait" paperSize="8" scale="42" r:id="rId1"/>
  <headerFooter>
    <oddFooter>&amp;L&amp;D&amp;C&amp;P</oddFooter>
  </headerFooter>
</worksheet>
</file>

<file path=xl/worksheets/sheet7.xml><?xml version="1.0" encoding="utf-8"?>
<worksheet xmlns="http://schemas.openxmlformats.org/spreadsheetml/2006/main" xmlns:r="http://schemas.openxmlformats.org/officeDocument/2006/relationships">
  <dimension ref="A1:W80"/>
  <sheetViews>
    <sheetView view="pageBreakPreview" zoomScaleSheetLayoutView="100" zoomScalePageLayoutView="0" workbookViewId="0" topLeftCell="G1">
      <selection activeCell="S2" sqref="S2"/>
    </sheetView>
  </sheetViews>
  <sheetFormatPr defaultColWidth="9.140625" defaultRowHeight="15"/>
  <cols>
    <col min="1" max="1" width="4.421875" style="1" customWidth="1"/>
    <col min="2" max="2" width="4.140625" style="2" customWidth="1"/>
    <col min="3" max="3" width="5.7109375" style="2" customWidth="1"/>
    <col min="4" max="5" width="8.7109375" style="2" customWidth="1"/>
    <col min="6" max="7" width="10.7109375" style="2" customWidth="1"/>
    <col min="8" max="8" width="78.7109375" style="2" customWidth="1"/>
    <col min="9" max="19" width="15.7109375" style="2" customWidth="1"/>
    <col min="20" max="16384" width="9.140625" style="2" customWidth="1"/>
  </cols>
  <sheetData>
    <row r="1" ht="15" customHeight="1">
      <c r="S1" s="3" t="s">
        <v>1148</v>
      </c>
    </row>
    <row r="2" ht="15" customHeight="1"/>
    <row r="3" ht="15" customHeight="1" thickBot="1">
      <c r="S3" s="3" t="s">
        <v>0</v>
      </c>
    </row>
    <row r="4" spans="1:19" s="9" customFormat="1" ht="15" customHeight="1" thickBot="1">
      <c r="A4" s="4"/>
      <c r="B4" s="5" t="s">
        <v>1</v>
      </c>
      <c r="C4" s="5" t="s">
        <v>2</v>
      </c>
      <c r="D4" s="5" t="s">
        <v>3</v>
      </c>
      <c r="E4" s="6" t="s">
        <v>4</v>
      </c>
      <c r="F4" s="7"/>
      <c r="G4" s="7"/>
      <c r="H4" s="8"/>
      <c r="I4" s="5" t="s">
        <v>5</v>
      </c>
      <c r="J4" s="5" t="s">
        <v>6</v>
      </c>
      <c r="K4" s="5" t="s">
        <v>7</v>
      </c>
      <c r="L4" s="5" t="s">
        <v>8</v>
      </c>
      <c r="M4" s="5" t="s">
        <v>249</v>
      </c>
      <c r="N4" s="5" t="s">
        <v>250</v>
      </c>
      <c r="O4" s="5" t="s">
        <v>251</v>
      </c>
      <c r="P4" s="5" t="s">
        <v>252</v>
      </c>
      <c r="Q4" s="5" t="s">
        <v>253</v>
      </c>
      <c r="R4" s="5" t="s">
        <v>254</v>
      </c>
      <c r="S4" s="193" t="s">
        <v>255</v>
      </c>
    </row>
    <row r="5" spans="1:23" ht="42" customHeight="1" thickBot="1">
      <c r="A5" s="4" t="s">
        <v>9</v>
      </c>
      <c r="B5" s="211" t="s">
        <v>836</v>
      </c>
      <c r="C5" s="212"/>
      <c r="D5" s="212"/>
      <c r="E5" s="212"/>
      <c r="F5" s="212"/>
      <c r="G5" s="212"/>
      <c r="H5" s="212"/>
      <c r="I5" s="212"/>
      <c r="J5" s="212"/>
      <c r="K5" s="212"/>
      <c r="L5" s="212"/>
      <c r="M5" s="212"/>
      <c r="N5" s="212"/>
      <c r="O5" s="212"/>
      <c r="P5" s="212"/>
      <c r="Q5" s="212"/>
      <c r="R5" s="212"/>
      <c r="S5" s="213"/>
      <c r="T5" s="157"/>
      <c r="U5" s="157"/>
      <c r="V5" s="157"/>
      <c r="W5" s="157"/>
    </row>
    <row r="6" spans="1:19" ht="150.75" thickBot="1">
      <c r="A6" s="4" t="s">
        <v>11</v>
      </c>
      <c r="B6" s="13" t="s">
        <v>12</v>
      </c>
      <c r="C6" s="13"/>
      <c r="D6" s="13"/>
      <c r="E6" s="13"/>
      <c r="F6" s="13"/>
      <c r="G6" s="13"/>
      <c r="H6" s="13"/>
      <c r="I6" s="14" t="s">
        <v>334</v>
      </c>
      <c r="J6" s="14" t="s">
        <v>822</v>
      </c>
      <c r="K6" s="14" t="s">
        <v>823</v>
      </c>
      <c r="L6" s="14" t="s">
        <v>824</v>
      </c>
      <c r="M6" s="14" t="s">
        <v>825</v>
      </c>
      <c r="N6" s="14" t="s">
        <v>826</v>
      </c>
      <c r="O6" s="14" t="s">
        <v>827</v>
      </c>
      <c r="P6" s="14" t="s">
        <v>828</v>
      </c>
      <c r="Q6" s="14" t="s">
        <v>829</v>
      </c>
      <c r="R6" s="14" t="s">
        <v>830</v>
      </c>
      <c r="S6" s="14" t="s">
        <v>837</v>
      </c>
    </row>
    <row r="7" spans="1:19" s="20" customFormat="1" ht="15" customHeight="1" thickBot="1">
      <c r="A7" s="4" t="s">
        <v>17</v>
      </c>
      <c r="B7" s="15" t="s">
        <v>18</v>
      </c>
      <c r="C7" s="16" t="s">
        <v>19</v>
      </c>
      <c r="D7" s="17"/>
      <c r="E7" s="17"/>
      <c r="F7" s="17"/>
      <c r="G7" s="17"/>
      <c r="H7" s="17"/>
      <c r="I7" s="18">
        <f aca="true" t="shared" si="0" ref="I7:R7">SUM(I8,I12,I29,I19)</f>
        <v>0</v>
      </c>
      <c r="J7" s="161">
        <f t="shared" si="0"/>
        <v>0</v>
      </c>
      <c r="K7" s="161">
        <f t="shared" si="0"/>
        <v>0</v>
      </c>
      <c r="L7" s="161">
        <f t="shared" si="0"/>
        <v>0</v>
      </c>
      <c r="M7" s="161">
        <f>SUM(M8,M12,M29,M19)</f>
        <v>0</v>
      </c>
      <c r="N7" s="161">
        <f>SUM(N8,N12,N29,N19)</f>
        <v>4310</v>
      </c>
      <c r="O7" s="161">
        <f>SUM(O8,O12,O29,O19)</f>
        <v>255</v>
      </c>
      <c r="P7" s="161">
        <f t="shared" si="0"/>
        <v>0</v>
      </c>
      <c r="Q7" s="161"/>
      <c r="R7" s="161">
        <f t="shared" si="0"/>
        <v>0</v>
      </c>
      <c r="S7" s="198">
        <f>SUM(I7:R7)</f>
        <v>4565</v>
      </c>
    </row>
    <row r="8" spans="1:19" s="20" customFormat="1" ht="15" customHeight="1" thickBot="1">
      <c r="A8" s="4" t="s">
        <v>20</v>
      </c>
      <c r="B8" s="21"/>
      <c r="C8" s="22" t="s">
        <v>21</v>
      </c>
      <c r="D8" s="23" t="s">
        <v>22</v>
      </c>
      <c r="E8" s="24"/>
      <c r="F8" s="24"/>
      <c r="G8" s="24"/>
      <c r="H8" s="24"/>
      <c r="I8" s="25">
        <f aca="true" t="shared" si="1" ref="I8:R8">SUM(I9:I11)</f>
        <v>0</v>
      </c>
      <c r="J8" s="25">
        <f t="shared" si="1"/>
        <v>0</v>
      </c>
      <c r="K8" s="25">
        <f t="shared" si="1"/>
        <v>0</v>
      </c>
      <c r="L8" s="25">
        <f t="shared" si="1"/>
        <v>0</v>
      </c>
      <c r="M8" s="25">
        <f>SUM(M9:M11)</f>
        <v>0</v>
      </c>
      <c r="N8" s="25">
        <f>SUM(N9:N11)</f>
        <v>0</v>
      </c>
      <c r="O8" s="25"/>
      <c r="P8" s="25">
        <f t="shared" si="1"/>
        <v>0</v>
      </c>
      <c r="Q8" s="25"/>
      <c r="R8" s="25">
        <f t="shared" si="1"/>
        <v>0</v>
      </c>
      <c r="S8" s="199">
        <f aca="true" t="shared" si="2" ref="S8:S51">SUM(I8:R8)</f>
        <v>0</v>
      </c>
    </row>
    <row r="9" spans="1:19" s="34" customFormat="1" ht="15" customHeight="1" thickBot="1">
      <c r="A9" s="4" t="s">
        <v>23</v>
      </c>
      <c r="B9" s="27"/>
      <c r="C9" s="28"/>
      <c r="D9" s="29" t="s">
        <v>24</v>
      </c>
      <c r="E9" s="30" t="s">
        <v>25</v>
      </c>
      <c r="F9" s="30"/>
      <c r="G9" s="30"/>
      <c r="H9" s="31"/>
      <c r="I9" s="32"/>
      <c r="J9" s="164"/>
      <c r="K9" s="164"/>
      <c r="L9" s="164"/>
      <c r="M9" s="164"/>
      <c r="N9" s="164"/>
      <c r="O9" s="164"/>
      <c r="P9" s="164"/>
      <c r="Q9" s="164"/>
      <c r="R9" s="164"/>
      <c r="S9" s="164">
        <f t="shared" si="2"/>
        <v>0</v>
      </c>
    </row>
    <row r="10" spans="1:19" s="34" customFormat="1" ht="15" customHeight="1" thickBot="1">
      <c r="A10" s="4" t="s">
        <v>26</v>
      </c>
      <c r="B10" s="27"/>
      <c r="C10" s="28"/>
      <c r="D10" s="35" t="s">
        <v>27</v>
      </c>
      <c r="E10" s="36" t="s">
        <v>28</v>
      </c>
      <c r="F10" s="37"/>
      <c r="G10" s="37"/>
      <c r="H10" s="37"/>
      <c r="I10" s="32"/>
      <c r="J10" s="164"/>
      <c r="K10" s="164"/>
      <c r="L10" s="164"/>
      <c r="M10" s="164"/>
      <c r="N10" s="164"/>
      <c r="O10" s="164"/>
      <c r="P10" s="164"/>
      <c r="Q10" s="164"/>
      <c r="R10" s="164"/>
      <c r="S10" s="164"/>
    </row>
    <row r="11" spans="1:19" s="34" customFormat="1" ht="15" customHeight="1" thickBot="1">
      <c r="A11" s="4" t="s">
        <v>29</v>
      </c>
      <c r="B11" s="27"/>
      <c r="C11" s="28"/>
      <c r="D11" s="29" t="s">
        <v>30</v>
      </c>
      <c r="E11" s="38" t="s">
        <v>31</v>
      </c>
      <c r="F11" s="39"/>
      <c r="G11" s="39"/>
      <c r="H11" s="38"/>
      <c r="I11" s="32"/>
      <c r="J11" s="164"/>
      <c r="K11" s="164"/>
      <c r="L11" s="164"/>
      <c r="M11" s="164"/>
      <c r="N11" s="164"/>
      <c r="O11" s="164"/>
      <c r="P11" s="164"/>
      <c r="Q11" s="164"/>
      <c r="R11" s="164"/>
      <c r="S11" s="164">
        <f t="shared" si="2"/>
        <v>0</v>
      </c>
    </row>
    <row r="12" spans="1:19" s="20" customFormat="1" ht="15" customHeight="1" thickBot="1">
      <c r="A12" s="4" t="s">
        <v>32</v>
      </c>
      <c r="B12" s="21"/>
      <c r="C12" s="22" t="s">
        <v>33</v>
      </c>
      <c r="D12" s="40" t="s">
        <v>34</v>
      </c>
      <c r="E12" s="41"/>
      <c r="F12" s="41"/>
      <c r="G12" s="41"/>
      <c r="H12" s="41"/>
      <c r="I12" s="42">
        <f aca="true" t="shared" si="3" ref="I12:R12">SUM(I13:I18)</f>
        <v>0</v>
      </c>
      <c r="J12" s="42">
        <f t="shared" si="3"/>
        <v>0</v>
      </c>
      <c r="K12" s="42">
        <f t="shared" si="3"/>
        <v>0</v>
      </c>
      <c r="L12" s="42">
        <f t="shared" si="3"/>
        <v>0</v>
      </c>
      <c r="M12" s="42">
        <f>SUM(M13:M18)</f>
        <v>0</v>
      </c>
      <c r="N12" s="42">
        <f>SUM(N13:N18)</f>
        <v>0</v>
      </c>
      <c r="O12" s="42"/>
      <c r="P12" s="42">
        <f t="shared" si="3"/>
        <v>0</v>
      </c>
      <c r="Q12" s="42"/>
      <c r="R12" s="42">
        <f t="shared" si="3"/>
        <v>0</v>
      </c>
      <c r="S12" s="200">
        <f t="shared" si="2"/>
        <v>0</v>
      </c>
    </row>
    <row r="13" spans="1:19" s="48" customFormat="1" ht="15" customHeight="1" thickBot="1">
      <c r="A13" s="4" t="s">
        <v>35</v>
      </c>
      <c r="B13" s="44"/>
      <c r="C13" s="45"/>
      <c r="D13" s="46" t="s">
        <v>36</v>
      </c>
      <c r="E13" s="38" t="s">
        <v>37</v>
      </c>
      <c r="F13" s="47"/>
      <c r="G13" s="47"/>
      <c r="H13" s="47"/>
      <c r="I13" s="32"/>
      <c r="J13" s="164"/>
      <c r="K13" s="164"/>
      <c r="L13" s="164"/>
      <c r="M13" s="164"/>
      <c r="N13" s="164"/>
      <c r="O13" s="164"/>
      <c r="P13" s="164"/>
      <c r="Q13" s="164"/>
      <c r="R13" s="164"/>
      <c r="S13" s="164">
        <f t="shared" si="2"/>
        <v>0</v>
      </c>
    </row>
    <row r="14" spans="1:19" s="48" customFormat="1" ht="15" customHeight="1" thickBot="1">
      <c r="A14" s="4" t="s">
        <v>38</v>
      </c>
      <c r="B14" s="44"/>
      <c r="C14" s="45"/>
      <c r="D14" s="29" t="s">
        <v>39</v>
      </c>
      <c r="E14" s="38" t="s">
        <v>40</v>
      </c>
      <c r="F14" s="47"/>
      <c r="G14" s="47"/>
      <c r="H14" s="47"/>
      <c r="I14" s="32"/>
      <c r="J14" s="164"/>
      <c r="K14" s="164"/>
      <c r="L14" s="164"/>
      <c r="M14" s="164"/>
      <c r="N14" s="164"/>
      <c r="O14" s="164"/>
      <c r="P14" s="164"/>
      <c r="Q14" s="164"/>
      <c r="R14" s="164"/>
      <c r="S14" s="164">
        <f t="shared" si="2"/>
        <v>0</v>
      </c>
    </row>
    <row r="15" spans="1:19" s="48" customFormat="1" ht="15" customHeight="1" thickBot="1">
      <c r="A15" s="4" t="s">
        <v>41</v>
      </c>
      <c r="B15" s="44"/>
      <c r="C15" s="45"/>
      <c r="D15" s="29" t="s">
        <v>42</v>
      </c>
      <c r="E15" s="38" t="s">
        <v>43</v>
      </c>
      <c r="F15" s="47"/>
      <c r="G15" s="47"/>
      <c r="H15" s="47"/>
      <c r="I15" s="32"/>
      <c r="J15" s="164"/>
      <c r="K15" s="164"/>
      <c r="L15" s="164"/>
      <c r="M15" s="164"/>
      <c r="N15" s="164"/>
      <c r="O15" s="164"/>
      <c r="P15" s="164"/>
      <c r="Q15" s="164"/>
      <c r="R15" s="164"/>
      <c r="S15" s="164">
        <f t="shared" si="2"/>
        <v>0</v>
      </c>
    </row>
    <row r="16" spans="1:19" s="48" customFormat="1" ht="15" customHeight="1" thickBot="1">
      <c r="A16" s="4" t="s">
        <v>44</v>
      </c>
      <c r="B16" s="44"/>
      <c r="C16" s="45"/>
      <c r="D16" s="29" t="s">
        <v>45</v>
      </c>
      <c r="E16" s="38" t="s">
        <v>46</v>
      </c>
      <c r="F16" s="47"/>
      <c r="G16" s="47"/>
      <c r="H16" s="47"/>
      <c r="I16" s="32"/>
      <c r="J16" s="164"/>
      <c r="K16" s="164"/>
      <c r="L16" s="164"/>
      <c r="M16" s="164"/>
      <c r="N16" s="164"/>
      <c r="O16" s="164"/>
      <c r="P16" s="164"/>
      <c r="Q16" s="164"/>
      <c r="R16" s="164"/>
      <c r="S16" s="164">
        <f t="shared" si="2"/>
        <v>0</v>
      </c>
    </row>
    <row r="17" spans="1:19" s="48" customFormat="1" ht="15" customHeight="1" thickBot="1">
      <c r="A17" s="4" t="s">
        <v>47</v>
      </c>
      <c r="B17" s="44"/>
      <c r="C17" s="45"/>
      <c r="D17" s="29" t="s">
        <v>48</v>
      </c>
      <c r="E17" s="38" t="s">
        <v>49</v>
      </c>
      <c r="F17" s="47"/>
      <c r="G17" s="47"/>
      <c r="H17" s="47"/>
      <c r="I17" s="32"/>
      <c r="J17" s="164"/>
      <c r="K17" s="164"/>
      <c r="L17" s="164"/>
      <c r="M17" s="164"/>
      <c r="N17" s="164"/>
      <c r="O17" s="164"/>
      <c r="P17" s="164"/>
      <c r="Q17" s="164"/>
      <c r="R17" s="164"/>
      <c r="S17" s="164">
        <f t="shared" si="2"/>
        <v>0</v>
      </c>
    </row>
    <row r="18" spans="1:19" s="48" customFormat="1" ht="15" customHeight="1" thickBot="1">
      <c r="A18" s="4" t="s">
        <v>50</v>
      </c>
      <c r="B18" s="44"/>
      <c r="C18" s="45"/>
      <c r="D18" s="49" t="s">
        <v>51</v>
      </c>
      <c r="E18" s="38" t="s">
        <v>52</v>
      </c>
      <c r="F18" s="47"/>
      <c r="G18" s="47"/>
      <c r="H18" s="47"/>
      <c r="I18" s="32"/>
      <c r="J18" s="164"/>
      <c r="K18" s="164"/>
      <c r="L18" s="164"/>
      <c r="M18" s="164"/>
      <c r="N18" s="164"/>
      <c r="O18" s="164"/>
      <c r="P18" s="164"/>
      <c r="Q18" s="164"/>
      <c r="R18" s="164"/>
      <c r="S18" s="164">
        <f t="shared" si="2"/>
        <v>0</v>
      </c>
    </row>
    <row r="19" spans="1:19" s="20" customFormat="1" ht="15" customHeight="1" thickBot="1">
      <c r="A19" s="4" t="s">
        <v>53</v>
      </c>
      <c r="B19" s="21"/>
      <c r="C19" s="22" t="s">
        <v>54</v>
      </c>
      <c r="D19" s="40" t="s">
        <v>19</v>
      </c>
      <c r="E19" s="41"/>
      <c r="F19" s="41"/>
      <c r="G19" s="41"/>
      <c r="H19" s="41"/>
      <c r="I19" s="25">
        <f aca="true" t="shared" si="4" ref="I19:R19">SUM(I20:I28)</f>
        <v>0</v>
      </c>
      <c r="J19" s="168">
        <f t="shared" si="4"/>
        <v>0</v>
      </c>
      <c r="K19" s="168">
        <f t="shared" si="4"/>
        <v>0</v>
      </c>
      <c r="L19" s="168">
        <f t="shared" si="4"/>
        <v>0</v>
      </c>
      <c r="M19" s="168">
        <f>SUM(M20:M28)</f>
        <v>0</v>
      </c>
      <c r="N19" s="168">
        <f>SUM(N20:N28)</f>
        <v>4310</v>
      </c>
      <c r="O19" s="168">
        <f>SUM(O20:O28)</f>
        <v>255</v>
      </c>
      <c r="P19" s="168">
        <f t="shared" si="4"/>
        <v>0</v>
      </c>
      <c r="Q19" s="168"/>
      <c r="R19" s="168">
        <f t="shared" si="4"/>
        <v>0</v>
      </c>
      <c r="S19" s="200">
        <f t="shared" si="2"/>
        <v>4565</v>
      </c>
    </row>
    <row r="20" spans="1:19" s="34" customFormat="1" ht="15" customHeight="1" thickBot="1">
      <c r="A20" s="4" t="s">
        <v>55</v>
      </c>
      <c r="B20" s="27"/>
      <c r="C20" s="28"/>
      <c r="D20" s="35" t="s">
        <v>56</v>
      </c>
      <c r="E20" s="38" t="s">
        <v>57</v>
      </c>
      <c r="F20" s="38"/>
      <c r="G20" s="38"/>
      <c r="H20" s="50"/>
      <c r="I20" s="32"/>
      <c r="J20" s="164"/>
      <c r="K20" s="164"/>
      <c r="L20" s="164"/>
      <c r="M20" s="164"/>
      <c r="N20" s="164"/>
      <c r="O20" s="164"/>
      <c r="P20" s="164"/>
      <c r="Q20" s="164"/>
      <c r="R20" s="164"/>
      <c r="S20" s="164">
        <f t="shared" si="2"/>
        <v>0</v>
      </c>
    </row>
    <row r="21" spans="1:19" s="34" customFormat="1" ht="15" customHeight="1" thickBot="1">
      <c r="A21" s="4" t="s">
        <v>58</v>
      </c>
      <c r="B21" s="27"/>
      <c r="C21" s="28"/>
      <c r="D21" s="35" t="s">
        <v>59</v>
      </c>
      <c r="E21" s="38" t="s">
        <v>60</v>
      </c>
      <c r="F21" s="38"/>
      <c r="G21" s="38"/>
      <c r="H21" s="50"/>
      <c r="I21" s="32"/>
      <c r="J21" s="164"/>
      <c r="K21" s="164"/>
      <c r="L21" s="164"/>
      <c r="M21" s="164"/>
      <c r="N21" s="164"/>
      <c r="O21" s="164">
        <v>201</v>
      </c>
      <c r="P21" s="164"/>
      <c r="Q21" s="164"/>
      <c r="R21" s="164"/>
      <c r="S21" s="164">
        <f t="shared" si="2"/>
        <v>201</v>
      </c>
    </row>
    <row r="22" spans="1:19" s="34" customFormat="1" ht="15" customHeight="1" thickBot="1">
      <c r="A22" s="4" t="s">
        <v>61</v>
      </c>
      <c r="B22" s="27"/>
      <c r="C22" s="28"/>
      <c r="D22" s="35" t="s">
        <v>62</v>
      </c>
      <c r="E22" s="50" t="s">
        <v>63</v>
      </c>
      <c r="F22" s="50"/>
      <c r="G22" s="50"/>
      <c r="H22" s="50"/>
      <c r="I22" s="32"/>
      <c r="J22" s="164"/>
      <c r="K22" s="164"/>
      <c r="L22" s="164"/>
      <c r="M22" s="164"/>
      <c r="N22" s="164"/>
      <c r="O22" s="164"/>
      <c r="P22" s="164"/>
      <c r="Q22" s="164"/>
      <c r="R22" s="164"/>
      <c r="S22" s="164">
        <f t="shared" si="2"/>
        <v>0</v>
      </c>
    </row>
    <row r="23" spans="1:19" s="34" customFormat="1" ht="15" customHeight="1" thickBot="1">
      <c r="A23" s="4" t="s">
        <v>64</v>
      </c>
      <c r="B23" s="27"/>
      <c r="C23" s="28"/>
      <c r="D23" s="35" t="s">
        <v>65</v>
      </c>
      <c r="E23" s="50" t="s">
        <v>66</v>
      </c>
      <c r="F23" s="38"/>
      <c r="G23" s="38"/>
      <c r="H23" s="38"/>
      <c r="I23" s="32"/>
      <c r="J23" s="164"/>
      <c r="K23" s="164"/>
      <c r="L23" s="164"/>
      <c r="M23" s="164"/>
      <c r="N23" s="164"/>
      <c r="O23" s="164"/>
      <c r="P23" s="164"/>
      <c r="Q23" s="164"/>
      <c r="R23" s="164"/>
      <c r="S23" s="164">
        <f t="shared" si="2"/>
        <v>0</v>
      </c>
    </row>
    <row r="24" spans="1:19" s="34" customFormat="1" ht="15" customHeight="1" thickBot="1">
      <c r="A24" s="4" t="s">
        <v>67</v>
      </c>
      <c r="B24" s="27"/>
      <c r="C24" s="28"/>
      <c r="D24" s="35" t="s">
        <v>68</v>
      </c>
      <c r="E24" s="50" t="s">
        <v>69</v>
      </c>
      <c r="F24" s="38"/>
      <c r="G24" s="38"/>
      <c r="H24" s="38"/>
      <c r="I24" s="32"/>
      <c r="J24" s="164"/>
      <c r="K24" s="164"/>
      <c r="L24" s="164"/>
      <c r="M24" s="164"/>
      <c r="N24" s="164">
        <v>2817</v>
      </c>
      <c r="O24" s="164"/>
      <c r="P24" s="164"/>
      <c r="Q24" s="164"/>
      <c r="R24" s="164"/>
      <c r="S24" s="164">
        <f t="shared" si="2"/>
        <v>2817</v>
      </c>
    </row>
    <row r="25" spans="1:19" s="34" customFormat="1" ht="15" customHeight="1" thickBot="1">
      <c r="A25" s="4" t="s">
        <v>70</v>
      </c>
      <c r="B25" s="27"/>
      <c r="C25" s="28"/>
      <c r="D25" s="35" t="s">
        <v>71</v>
      </c>
      <c r="E25" s="50" t="s">
        <v>72</v>
      </c>
      <c r="F25" s="38"/>
      <c r="G25" s="38"/>
      <c r="H25" s="38"/>
      <c r="I25" s="32"/>
      <c r="J25" s="164"/>
      <c r="K25" s="164"/>
      <c r="L25" s="164"/>
      <c r="M25" s="164"/>
      <c r="N25" s="164">
        <v>760</v>
      </c>
      <c r="O25" s="164">
        <v>54</v>
      </c>
      <c r="P25" s="164"/>
      <c r="Q25" s="164"/>
      <c r="R25" s="164"/>
      <c r="S25" s="164">
        <f t="shared" si="2"/>
        <v>814</v>
      </c>
    </row>
    <row r="26" spans="1:19" s="34" customFormat="1" ht="15" customHeight="1" thickBot="1">
      <c r="A26" s="4" t="s">
        <v>73</v>
      </c>
      <c r="B26" s="27"/>
      <c r="C26" s="28"/>
      <c r="D26" s="35" t="s">
        <v>74</v>
      </c>
      <c r="E26" s="50" t="s">
        <v>75</v>
      </c>
      <c r="F26" s="38"/>
      <c r="G26" s="38"/>
      <c r="H26" s="38"/>
      <c r="I26" s="32"/>
      <c r="J26" s="164"/>
      <c r="K26" s="164"/>
      <c r="L26" s="164"/>
      <c r="M26" s="164"/>
      <c r="N26" s="164">
        <v>733</v>
      </c>
      <c r="O26" s="164"/>
      <c r="P26" s="164"/>
      <c r="Q26" s="164"/>
      <c r="R26" s="164"/>
      <c r="S26" s="164">
        <f t="shared" si="2"/>
        <v>733</v>
      </c>
    </row>
    <row r="27" spans="1:19" s="34" customFormat="1" ht="15" customHeight="1" thickBot="1">
      <c r="A27" s="4" t="s">
        <v>76</v>
      </c>
      <c r="B27" s="27"/>
      <c r="C27" s="28"/>
      <c r="D27" s="35" t="s">
        <v>77</v>
      </c>
      <c r="E27" s="50" t="s">
        <v>78</v>
      </c>
      <c r="F27" s="38"/>
      <c r="G27" s="38"/>
      <c r="H27" s="38"/>
      <c r="I27" s="32"/>
      <c r="J27" s="164"/>
      <c r="K27" s="164"/>
      <c r="L27" s="164"/>
      <c r="M27" s="164"/>
      <c r="N27" s="164"/>
      <c r="O27" s="164"/>
      <c r="P27" s="164"/>
      <c r="Q27" s="164"/>
      <c r="R27" s="164"/>
      <c r="S27" s="164">
        <f t="shared" si="2"/>
        <v>0</v>
      </c>
    </row>
    <row r="28" spans="1:19" s="34" customFormat="1" ht="15" customHeight="1" thickBot="1">
      <c r="A28" s="4" t="s">
        <v>79</v>
      </c>
      <c r="B28" s="27"/>
      <c r="C28" s="28"/>
      <c r="D28" s="35" t="s">
        <v>80</v>
      </c>
      <c r="E28" s="50" t="s">
        <v>81</v>
      </c>
      <c r="F28" s="38"/>
      <c r="G28" s="38"/>
      <c r="H28" s="38"/>
      <c r="I28" s="32"/>
      <c r="J28" s="164"/>
      <c r="K28" s="164"/>
      <c r="L28" s="164"/>
      <c r="M28" s="164"/>
      <c r="N28" s="164"/>
      <c r="O28" s="164"/>
      <c r="P28" s="164"/>
      <c r="Q28" s="164"/>
      <c r="R28" s="164"/>
      <c r="S28" s="164">
        <f t="shared" si="2"/>
        <v>0</v>
      </c>
    </row>
    <row r="29" spans="1:19" s="20" customFormat="1" ht="15" customHeight="1" thickBot="1">
      <c r="A29" s="4" t="s">
        <v>82</v>
      </c>
      <c r="B29" s="21"/>
      <c r="C29" s="22" t="s">
        <v>83</v>
      </c>
      <c r="D29" s="23" t="s">
        <v>84</v>
      </c>
      <c r="E29" s="24"/>
      <c r="F29" s="41"/>
      <c r="G29" s="41"/>
      <c r="H29" s="41"/>
      <c r="I29" s="42">
        <f aca="true" t="shared" si="5" ref="I29:R29">SUM(I30:I31)</f>
        <v>0</v>
      </c>
      <c r="J29" s="42">
        <f t="shared" si="5"/>
        <v>0</v>
      </c>
      <c r="K29" s="42">
        <f t="shared" si="5"/>
        <v>0</v>
      </c>
      <c r="L29" s="42">
        <f t="shared" si="5"/>
        <v>0</v>
      </c>
      <c r="M29" s="42">
        <f>SUM(M30:M31)</f>
        <v>0</v>
      </c>
      <c r="N29" s="42">
        <f>SUM(N30:N31)</f>
        <v>0</v>
      </c>
      <c r="O29" s="42"/>
      <c r="P29" s="42">
        <f t="shared" si="5"/>
        <v>0</v>
      </c>
      <c r="Q29" s="42"/>
      <c r="R29" s="42">
        <f t="shared" si="5"/>
        <v>0</v>
      </c>
      <c r="S29" s="200">
        <f t="shared" si="2"/>
        <v>0</v>
      </c>
    </row>
    <row r="30" spans="1:19" s="55" customFormat="1" ht="15" customHeight="1" thickBot="1">
      <c r="A30" s="4" t="s">
        <v>85</v>
      </c>
      <c r="B30" s="51"/>
      <c r="C30" s="52"/>
      <c r="D30" s="29" t="s">
        <v>86</v>
      </c>
      <c r="E30" s="50" t="s">
        <v>87</v>
      </c>
      <c r="F30" s="53"/>
      <c r="G30" s="54"/>
      <c r="H30" s="54"/>
      <c r="I30" s="32"/>
      <c r="J30" s="164"/>
      <c r="K30" s="164"/>
      <c r="L30" s="164"/>
      <c r="M30" s="164"/>
      <c r="N30" s="164"/>
      <c r="O30" s="164"/>
      <c r="P30" s="164"/>
      <c r="Q30" s="164"/>
      <c r="R30" s="164"/>
      <c r="S30" s="164">
        <f t="shared" si="2"/>
        <v>0</v>
      </c>
    </row>
    <row r="31" spans="1:19" s="55" customFormat="1" ht="15" customHeight="1" thickBot="1">
      <c r="A31" s="4" t="s">
        <v>88</v>
      </c>
      <c r="B31" s="51"/>
      <c r="C31" s="52"/>
      <c r="D31" s="29" t="s">
        <v>89</v>
      </c>
      <c r="E31" s="50" t="s">
        <v>90</v>
      </c>
      <c r="F31" s="53"/>
      <c r="G31" s="54"/>
      <c r="H31" s="54"/>
      <c r="I31" s="32"/>
      <c r="J31" s="164"/>
      <c r="K31" s="164"/>
      <c r="L31" s="164"/>
      <c r="M31" s="164"/>
      <c r="N31" s="164"/>
      <c r="O31" s="164"/>
      <c r="P31" s="164"/>
      <c r="Q31" s="164"/>
      <c r="R31" s="164"/>
      <c r="S31" s="164">
        <f t="shared" si="2"/>
        <v>0</v>
      </c>
    </row>
    <row r="32" spans="1:19" s="20" customFormat="1" ht="15" customHeight="1" thickBot="1">
      <c r="A32" s="4" t="s">
        <v>91</v>
      </c>
      <c r="B32" s="15" t="s">
        <v>92</v>
      </c>
      <c r="C32" s="16" t="s">
        <v>93</v>
      </c>
      <c r="D32" s="16"/>
      <c r="E32" s="16"/>
      <c r="F32" s="16"/>
      <c r="G32" s="16"/>
      <c r="H32" s="16"/>
      <c r="I32" s="18">
        <f aca="true" t="shared" si="6" ref="I32:R32">SUM(I33,I36,I39)</f>
        <v>0</v>
      </c>
      <c r="J32" s="18">
        <f t="shared" si="6"/>
        <v>0</v>
      </c>
      <c r="K32" s="18">
        <f t="shared" si="6"/>
        <v>0</v>
      </c>
      <c r="L32" s="18">
        <f t="shared" si="6"/>
        <v>0</v>
      </c>
      <c r="M32" s="18">
        <f>SUM(M33,M36,M39)</f>
        <v>0</v>
      </c>
      <c r="N32" s="18">
        <f>SUM(N33,N36,N39)</f>
        <v>0</v>
      </c>
      <c r="O32" s="18"/>
      <c r="P32" s="18">
        <f t="shared" si="6"/>
        <v>0</v>
      </c>
      <c r="Q32" s="18"/>
      <c r="R32" s="18">
        <f t="shared" si="6"/>
        <v>0</v>
      </c>
      <c r="S32" s="198">
        <f t="shared" si="2"/>
        <v>0</v>
      </c>
    </row>
    <row r="33" spans="1:19" s="20" customFormat="1" ht="15" customHeight="1" thickBot="1">
      <c r="A33" s="4" t="s">
        <v>94</v>
      </c>
      <c r="B33" s="21"/>
      <c r="C33" s="56" t="s">
        <v>95</v>
      </c>
      <c r="D33" s="57" t="s">
        <v>96</v>
      </c>
      <c r="E33" s="23"/>
      <c r="F33" s="24"/>
      <c r="G33" s="24"/>
      <c r="H33" s="24"/>
      <c r="I33" s="25">
        <f aca="true" t="shared" si="7" ref="I33:R33">SUM(I34:I35)</f>
        <v>0</v>
      </c>
      <c r="J33" s="25">
        <f t="shared" si="7"/>
        <v>0</v>
      </c>
      <c r="K33" s="25">
        <f t="shared" si="7"/>
        <v>0</v>
      </c>
      <c r="L33" s="25">
        <f t="shared" si="7"/>
        <v>0</v>
      </c>
      <c r="M33" s="25">
        <f>SUM(M34:M35)</f>
        <v>0</v>
      </c>
      <c r="N33" s="25">
        <f>SUM(N34:N35)</f>
        <v>0</v>
      </c>
      <c r="O33" s="25"/>
      <c r="P33" s="25">
        <f t="shared" si="7"/>
        <v>0</v>
      </c>
      <c r="Q33" s="25"/>
      <c r="R33" s="25">
        <f t="shared" si="7"/>
        <v>0</v>
      </c>
      <c r="S33" s="199">
        <f t="shared" si="2"/>
        <v>0</v>
      </c>
    </row>
    <row r="34" spans="1:19" s="34" customFormat="1" ht="15" customHeight="1" thickBot="1">
      <c r="A34" s="4" t="s">
        <v>97</v>
      </c>
      <c r="B34" s="27"/>
      <c r="C34" s="28"/>
      <c r="D34" s="29" t="s">
        <v>98</v>
      </c>
      <c r="E34" s="38" t="s">
        <v>99</v>
      </c>
      <c r="F34" s="38"/>
      <c r="G34" s="38"/>
      <c r="H34" s="38"/>
      <c r="I34" s="32"/>
      <c r="J34" s="32"/>
      <c r="K34" s="32"/>
      <c r="L34" s="32"/>
      <c r="M34" s="32"/>
      <c r="N34" s="32"/>
      <c r="O34" s="32"/>
      <c r="P34" s="32"/>
      <c r="Q34" s="32"/>
      <c r="R34" s="32"/>
      <c r="S34" s="164">
        <f t="shared" si="2"/>
        <v>0</v>
      </c>
    </row>
    <row r="35" spans="1:19" s="34" customFormat="1" ht="15" customHeight="1" thickBot="1">
      <c r="A35" s="4" t="s">
        <v>100</v>
      </c>
      <c r="B35" s="27"/>
      <c r="C35" s="29"/>
      <c r="D35" s="29" t="s">
        <v>101</v>
      </c>
      <c r="E35" s="38" t="s">
        <v>102</v>
      </c>
      <c r="F35" s="39"/>
      <c r="G35" s="39"/>
      <c r="H35" s="38"/>
      <c r="I35" s="32"/>
      <c r="J35" s="32"/>
      <c r="K35" s="32"/>
      <c r="L35" s="32"/>
      <c r="M35" s="32"/>
      <c r="N35" s="32"/>
      <c r="O35" s="32"/>
      <c r="P35" s="32"/>
      <c r="Q35" s="32"/>
      <c r="R35" s="32"/>
      <c r="S35" s="164">
        <f t="shared" si="2"/>
        <v>0</v>
      </c>
    </row>
    <row r="36" spans="1:19" s="20" customFormat="1" ht="15" customHeight="1" thickBot="1">
      <c r="A36" s="4" t="s">
        <v>103</v>
      </c>
      <c r="B36" s="21"/>
      <c r="C36" s="56" t="s">
        <v>104</v>
      </c>
      <c r="D36" s="58" t="s">
        <v>93</v>
      </c>
      <c r="E36" s="40"/>
      <c r="F36" s="41"/>
      <c r="G36" s="41"/>
      <c r="H36" s="41"/>
      <c r="I36" s="42">
        <f aca="true" t="shared" si="8" ref="I36:R36">SUM(I37:I38)</f>
        <v>0</v>
      </c>
      <c r="J36" s="42">
        <f t="shared" si="8"/>
        <v>0</v>
      </c>
      <c r="K36" s="42">
        <f t="shared" si="8"/>
        <v>0</v>
      </c>
      <c r="L36" s="42">
        <f t="shared" si="8"/>
        <v>0</v>
      </c>
      <c r="M36" s="42">
        <f>SUM(M37:M38)</f>
        <v>0</v>
      </c>
      <c r="N36" s="42">
        <f>SUM(N37:N38)</f>
        <v>0</v>
      </c>
      <c r="O36" s="42"/>
      <c r="P36" s="42">
        <f t="shared" si="8"/>
        <v>0</v>
      </c>
      <c r="Q36" s="42"/>
      <c r="R36" s="42">
        <f t="shared" si="8"/>
        <v>0</v>
      </c>
      <c r="S36" s="200">
        <f t="shared" si="2"/>
        <v>0</v>
      </c>
    </row>
    <row r="37" spans="1:19" s="34" customFormat="1" ht="15" customHeight="1" thickBot="1">
      <c r="A37" s="4" t="s">
        <v>105</v>
      </c>
      <c r="B37" s="27"/>
      <c r="C37" s="28"/>
      <c r="D37" s="29" t="s">
        <v>106</v>
      </c>
      <c r="E37" s="38" t="s">
        <v>107</v>
      </c>
      <c r="F37" s="38"/>
      <c r="G37" s="38"/>
      <c r="H37" s="38"/>
      <c r="I37" s="32"/>
      <c r="J37" s="32"/>
      <c r="K37" s="32"/>
      <c r="L37" s="32"/>
      <c r="M37" s="32"/>
      <c r="N37" s="32"/>
      <c r="O37" s="32"/>
      <c r="P37" s="32"/>
      <c r="Q37" s="32"/>
      <c r="R37" s="32"/>
      <c r="S37" s="164">
        <f t="shared" si="2"/>
        <v>0</v>
      </c>
    </row>
    <row r="38" spans="1:19" s="34" customFormat="1" ht="15" customHeight="1" thickBot="1">
      <c r="A38" s="4" t="s">
        <v>108</v>
      </c>
      <c r="B38" s="27"/>
      <c r="C38" s="28"/>
      <c r="D38" s="29" t="s">
        <v>109</v>
      </c>
      <c r="E38" s="38" t="s">
        <v>110</v>
      </c>
      <c r="F38" s="50"/>
      <c r="G38" s="50"/>
      <c r="H38" s="50"/>
      <c r="I38" s="32"/>
      <c r="J38" s="32"/>
      <c r="K38" s="32"/>
      <c r="L38" s="32"/>
      <c r="M38" s="32"/>
      <c r="N38" s="32"/>
      <c r="O38" s="32"/>
      <c r="P38" s="32"/>
      <c r="Q38" s="32"/>
      <c r="R38" s="32"/>
      <c r="S38" s="164">
        <f t="shared" si="2"/>
        <v>0</v>
      </c>
    </row>
    <row r="39" spans="1:19" s="20" customFormat="1" ht="15" customHeight="1" thickBot="1">
      <c r="A39" s="4" t="s">
        <v>111</v>
      </c>
      <c r="B39" s="21"/>
      <c r="C39" s="56" t="s">
        <v>112</v>
      </c>
      <c r="D39" s="23" t="s">
        <v>113</v>
      </c>
      <c r="E39" s="59"/>
      <c r="F39" s="24"/>
      <c r="G39" s="24"/>
      <c r="H39" s="24"/>
      <c r="I39" s="25">
        <f aca="true" t="shared" si="9" ref="I39:R39">SUM(I41)</f>
        <v>0</v>
      </c>
      <c r="J39" s="25">
        <f t="shared" si="9"/>
        <v>0</v>
      </c>
      <c r="K39" s="25">
        <f t="shared" si="9"/>
        <v>0</v>
      </c>
      <c r="L39" s="25">
        <f t="shared" si="9"/>
        <v>0</v>
      </c>
      <c r="M39" s="25">
        <f t="shared" si="9"/>
        <v>0</v>
      </c>
      <c r="N39" s="25">
        <f t="shared" si="9"/>
        <v>0</v>
      </c>
      <c r="O39" s="25"/>
      <c r="P39" s="25">
        <f t="shared" si="9"/>
        <v>0</v>
      </c>
      <c r="Q39" s="25"/>
      <c r="R39" s="25">
        <f t="shared" si="9"/>
        <v>0</v>
      </c>
      <c r="S39" s="199">
        <f t="shared" si="2"/>
        <v>0</v>
      </c>
    </row>
    <row r="40" spans="1:19" s="20" customFormat="1" ht="15" customHeight="1" thickBot="1">
      <c r="A40" s="4"/>
      <c r="B40" s="21"/>
      <c r="C40" s="56"/>
      <c r="D40" s="29" t="s">
        <v>115</v>
      </c>
      <c r="E40" s="38" t="s">
        <v>116</v>
      </c>
      <c r="F40" s="24"/>
      <c r="G40" s="24"/>
      <c r="H40" s="24"/>
      <c r="I40" s="25"/>
      <c r="J40" s="163"/>
      <c r="K40" s="163"/>
      <c r="L40" s="163"/>
      <c r="M40" s="163"/>
      <c r="N40" s="163"/>
      <c r="O40" s="163"/>
      <c r="P40" s="163"/>
      <c r="Q40" s="163"/>
      <c r="R40" s="163"/>
      <c r="S40" s="199"/>
    </row>
    <row r="41" spans="1:19" s="34" customFormat="1" ht="15" customHeight="1" thickBot="1">
      <c r="A41" s="4" t="s">
        <v>114</v>
      </c>
      <c r="B41" s="27"/>
      <c r="C41" s="28"/>
      <c r="D41" s="29" t="s">
        <v>118</v>
      </c>
      <c r="E41" s="50" t="s">
        <v>119</v>
      </c>
      <c r="F41" s="50"/>
      <c r="G41" s="50"/>
      <c r="H41" s="50"/>
      <c r="I41" s="60"/>
      <c r="J41" s="173"/>
      <c r="K41" s="173"/>
      <c r="L41" s="173"/>
      <c r="M41" s="173"/>
      <c r="N41" s="173"/>
      <c r="O41" s="173"/>
      <c r="P41" s="173"/>
      <c r="Q41" s="173"/>
      <c r="R41" s="173"/>
      <c r="S41" s="173">
        <f t="shared" si="2"/>
        <v>0</v>
      </c>
    </row>
    <row r="42" spans="1:19" s="20" customFormat="1" ht="30" customHeight="1" thickBot="1">
      <c r="A42" s="4" t="s">
        <v>117</v>
      </c>
      <c r="B42" s="62" t="s">
        <v>838</v>
      </c>
      <c r="C42" s="63"/>
      <c r="D42" s="63"/>
      <c r="E42" s="63"/>
      <c r="F42" s="63"/>
      <c r="G42" s="63"/>
      <c r="H42" s="63"/>
      <c r="I42" s="64">
        <f aca="true" t="shared" si="10" ref="I42:R42">SUM(I7,I32)</f>
        <v>0</v>
      </c>
      <c r="J42" s="64">
        <f t="shared" si="10"/>
        <v>0</v>
      </c>
      <c r="K42" s="64">
        <f t="shared" si="10"/>
        <v>0</v>
      </c>
      <c r="L42" s="64">
        <f t="shared" si="10"/>
        <v>0</v>
      </c>
      <c r="M42" s="64">
        <f>SUM(M7,M32)</f>
        <v>0</v>
      </c>
      <c r="N42" s="64">
        <f>SUM(N7,N32)</f>
        <v>4310</v>
      </c>
      <c r="O42" s="64">
        <f>SUM(O7,O32)</f>
        <v>255</v>
      </c>
      <c r="P42" s="64">
        <f t="shared" si="10"/>
        <v>0</v>
      </c>
      <c r="Q42" s="64"/>
      <c r="R42" s="64">
        <f t="shared" si="10"/>
        <v>0</v>
      </c>
      <c r="S42" s="201">
        <f t="shared" si="2"/>
        <v>4565</v>
      </c>
    </row>
    <row r="43" spans="1:19" s="67" customFormat="1" ht="15" customHeight="1" thickBot="1">
      <c r="A43" s="4" t="s">
        <v>120</v>
      </c>
      <c r="B43" s="15" t="s">
        <v>123</v>
      </c>
      <c r="C43" s="66" t="s">
        <v>124</v>
      </c>
      <c r="D43" s="66"/>
      <c r="E43" s="66"/>
      <c r="F43" s="66"/>
      <c r="G43" s="66"/>
      <c r="H43" s="66"/>
      <c r="I43" s="18">
        <f aca="true" t="shared" si="11" ref="I43:R43">SUM(I44,I46,I49)</f>
        <v>139834</v>
      </c>
      <c r="J43" s="18">
        <f t="shared" si="11"/>
        <v>0</v>
      </c>
      <c r="K43" s="18">
        <f t="shared" si="11"/>
        <v>0</v>
      </c>
      <c r="L43" s="18">
        <f t="shared" si="11"/>
        <v>0</v>
      </c>
      <c r="M43" s="18">
        <f>SUM(M44,M46,M49)</f>
        <v>0</v>
      </c>
      <c r="N43" s="18">
        <f>SUM(N44,N46,N49)</f>
        <v>0</v>
      </c>
      <c r="O43" s="18"/>
      <c r="P43" s="18">
        <f t="shared" si="11"/>
        <v>0</v>
      </c>
      <c r="Q43" s="18"/>
      <c r="R43" s="18">
        <f t="shared" si="11"/>
        <v>0</v>
      </c>
      <c r="S43" s="198">
        <f t="shared" si="2"/>
        <v>139834</v>
      </c>
    </row>
    <row r="44" spans="1:19" s="67" customFormat="1" ht="15" customHeight="1" thickBot="1">
      <c r="A44" s="4" t="s">
        <v>122</v>
      </c>
      <c r="B44" s="68"/>
      <c r="C44" s="22" t="s">
        <v>126</v>
      </c>
      <c r="D44" s="40" t="s">
        <v>127</v>
      </c>
      <c r="E44" s="40"/>
      <c r="F44" s="40"/>
      <c r="G44" s="40"/>
      <c r="H44" s="40"/>
      <c r="I44" s="42">
        <f aca="true" t="shared" si="12" ref="I44:R44">SUM(I45)</f>
        <v>0</v>
      </c>
      <c r="J44" s="42">
        <f t="shared" si="12"/>
        <v>0</v>
      </c>
      <c r="K44" s="42">
        <f t="shared" si="12"/>
        <v>0</v>
      </c>
      <c r="L44" s="42">
        <f t="shared" si="12"/>
        <v>0</v>
      </c>
      <c r="M44" s="42">
        <f t="shared" si="12"/>
        <v>0</v>
      </c>
      <c r="N44" s="42">
        <f t="shared" si="12"/>
        <v>0</v>
      </c>
      <c r="O44" s="42"/>
      <c r="P44" s="42">
        <f t="shared" si="12"/>
        <v>0</v>
      </c>
      <c r="Q44" s="42"/>
      <c r="R44" s="42">
        <f t="shared" si="12"/>
        <v>0</v>
      </c>
      <c r="S44" s="200">
        <f t="shared" si="2"/>
        <v>0</v>
      </c>
    </row>
    <row r="45" spans="1:19" s="34" customFormat="1" ht="15" customHeight="1" thickBot="1">
      <c r="A45" s="4" t="s">
        <v>125</v>
      </c>
      <c r="B45" s="27"/>
      <c r="C45" s="29"/>
      <c r="D45" s="35" t="s">
        <v>129</v>
      </c>
      <c r="E45" s="38" t="s">
        <v>130</v>
      </c>
      <c r="F45" s="38"/>
      <c r="G45" s="38"/>
      <c r="H45" s="38"/>
      <c r="I45" s="32"/>
      <c r="J45" s="32"/>
      <c r="K45" s="32"/>
      <c r="L45" s="32"/>
      <c r="M45" s="32"/>
      <c r="N45" s="32"/>
      <c r="O45" s="32"/>
      <c r="P45" s="32"/>
      <c r="Q45" s="32"/>
      <c r="R45" s="32"/>
      <c r="S45" s="164">
        <f t="shared" si="2"/>
        <v>0</v>
      </c>
    </row>
    <row r="46" spans="1:19" s="20" customFormat="1" ht="15" customHeight="1" thickBot="1">
      <c r="A46" s="4" t="s">
        <v>128</v>
      </c>
      <c r="B46" s="21"/>
      <c r="C46" s="22" t="s">
        <v>132</v>
      </c>
      <c r="D46" s="40" t="s">
        <v>133</v>
      </c>
      <c r="E46" s="40"/>
      <c r="F46" s="40"/>
      <c r="G46" s="40"/>
      <c r="H46" s="24"/>
      <c r="I46" s="42">
        <f aca="true" t="shared" si="13" ref="I46:R46">SUM(I47:I48)</f>
        <v>10768</v>
      </c>
      <c r="J46" s="42">
        <f t="shared" si="13"/>
        <v>0</v>
      </c>
      <c r="K46" s="42">
        <f t="shared" si="13"/>
        <v>0</v>
      </c>
      <c r="L46" s="42">
        <f t="shared" si="13"/>
        <v>0</v>
      </c>
      <c r="M46" s="42">
        <f>SUM(M47:M48)</f>
        <v>0</v>
      </c>
      <c r="N46" s="42">
        <f>SUM(N47:N48)</f>
        <v>0</v>
      </c>
      <c r="O46" s="42"/>
      <c r="P46" s="42">
        <f t="shared" si="13"/>
        <v>0</v>
      </c>
      <c r="Q46" s="42"/>
      <c r="R46" s="42">
        <f t="shared" si="13"/>
        <v>0</v>
      </c>
      <c r="S46" s="200">
        <f t="shared" si="2"/>
        <v>10768</v>
      </c>
    </row>
    <row r="47" spans="1:19" s="55" customFormat="1" ht="15" customHeight="1" thickBot="1">
      <c r="A47" s="4" t="s">
        <v>131</v>
      </c>
      <c r="B47" s="51"/>
      <c r="C47" s="29"/>
      <c r="D47" s="29" t="s">
        <v>135</v>
      </c>
      <c r="E47" s="50" t="s">
        <v>136</v>
      </c>
      <c r="F47" s="50"/>
      <c r="G47" s="50"/>
      <c r="H47" s="54"/>
      <c r="I47" s="60">
        <f>'[1]Javaslat_II'!L267</f>
        <v>10768</v>
      </c>
      <c r="J47" s="60"/>
      <c r="K47" s="60"/>
      <c r="L47" s="60"/>
      <c r="M47" s="60"/>
      <c r="N47" s="60"/>
      <c r="O47" s="60"/>
      <c r="P47" s="60"/>
      <c r="Q47" s="60"/>
      <c r="R47" s="60"/>
      <c r="S47" s="173">
        <f t="shared" si="2"/>
        <v>10768</v>
      </c>
    </row>
    <row r="48" spans="1:19" s="55" customFormat="1" ht="15" customHeight="1" thickBot="1">
      <c r="A48" s="4" t="s">
        <v>134</v>
      </c>
      <c r="B48" s="51"/>
      <c r="C48" s="29"/>
      <c r="D48" s="29" t="s">
        <v>138</v>
      </c>
      <c r="E48" s="50" t="s">
        <v>139</v>
      </c>
      <c r="F48" s="50"/>
      <c r="G48" s="50"/>
      <c r="H48" s="54"/>
      <c r="I48" s="60"/>
      <c r="J48" s="60"/>
      <c r="K48" s="60"/>
      <c r="L48" s="60"/>
      <c r="M48" s="60"/>
      <c r="N48" s="60"/>
      <c r="O48" s="60"/>
      <c r="P48" s="60"/>
      <c r="Q48" s="60"/>
      <c r="R48" s="60"/>
      <c r="S48" s="173">
        <f t="shared" si="2"/>
        <v>0</v>
      </c>
    </row>
    <row r="49" spans="1:19" s="20" customFormat="1" ht="15" customHeight="1" thickBot="1">
      <c r="A49" s="4" t="s">
        <v>137</v>
      </c>
      <c r="B49" s="69"/>
      <c r="C49" s="70" t="s">
        <v>141</v>
      </c>
      <c r="D49" s="71" t="s">
        <v>142</v>
      </c>
      <c r="E49" s="72"/>
      <c r="F49" s="72"/>
      <c r="G49" s="72"/>
      <c r="H49" s="72"/>
      <c r="I49" s="73">
        <f>S80-S7-S32-S46</f>
        <v>129066</v>
      </c>
      <c r="J49" s="73"/>
      <c r="K49" s="73"/>
      <c r="L49" s="73"/>
      <c r="M49" s="73"/>
      <c r="N49" s="73"/>
      <c r="O49" s="73"/>
      <c r="P49" s="73"/>
      <c r="Q49" s="73"/>
      <c r="R49" s="73"/>
      <c r="S49" s="202">
        <f t="shared" si="2"/>
        <v>129066</v>
      </c>
    </row>
    <row r="50" spans="1:19" s="20" customFormat="1" ht="15" customHeight="1" thickBot="1">
      <c r="A50" s="4" t="s">
        <v>140</v>
      </c>
      <c r="B50" s="75"/>
      <c r="C50" s="76"/>
      <c r="D50" s="77"/>
      <c r="E50" s="77"/>
      <c r="F50" s="77"/>
      <c r="G50" s="77"/>
      <c r="H50" s="77"/>
      <c r="I50" s="18"/>
      <c r="J50" s="18"/>
      <c r="K50" s="18"/>
      <c r="L50" s="18"/>
      <c r="M50" s="18"/>
      <c r="N50" s="18"/>
      <c r="O50" s="18"/>
      <c r="P50" s="18"/>
      <c r="Q50" s="18"/>
      <c r="R50" s="18"/>
      <c r="S50" s="198">
        <f t="shared" si="2"/>
        <v>0</v>
      </c>
    </row>
    <row r="51" spans="1:19" s="20" customFormat="1" ht="30" customHeight="1" thickBot="1">
      <c r="A51" s="4" t="s">
        <v>143</v>
      </c>
      <c r="B51" s="78" t="s">
        <v>839</v>
      </c>
      <c r="C51" s="79"/>
      <c r="D51" s="79"/>
      <c r="E51" s="79"/>
      <c r="F51" s="79"/>
      <c r="G51" s="79"/>
      <c r="H51" s="79"/>
      <c r="I51" s="64">
        <f aca="true" t="shared" si="14" ref="I51:R51">SUM(I42,I43,I50)</f>
        <v>139834</v>
      </c>
      <c r="J51" s="64">
        <f t="shared" si="14"/>
        <v>0</v>
      </c>
      <c r="K51" s="64">
        <f t="shared" si="14"/>
        <v>0</v>
      </c>
      <c r="L51" s="64">
        <f t="shared" si="14"/>
        <v>0</v>
      </c>
      <c r="M51" s="64">
        <f>SUM(M42,M43,M50)</f>
        <v>0</v>
      </c>
      <c r="N51" s="64">
        <f>SUM(N42,N43,N50)</f>
        <v>4310</v>
      </c>
      <c r="O51" s="64">
        <f>SUM(O42,O43,O50)</f>
        <v>255</v>
      </c>
      <c r="P51" s="64">
        <f t="shared" si="14"/>
        <v>0</v>
      </c>
      <c r="Q51" s="64"/>
      <c r="R51" s="64">
        <f t="shared" si="14"/>
        <v>0</v>
      </c>
      <c r="S51" s="203">
        <f t="shared" si="2"/>
        <v>144399</v>
      </c>
    </row>
    <row r="52" spans="1:19" s="48" customFormat="1" ht="15" customHeight="1" thickBot="1">
      <c r="A52" s="4" t="s">
        <v>144</v>
      </c>
      <c r="B52" s="182"/>
      <c r="C52" s="183"/>
      <c r="D52" s="183"/>
      <c r="E52" s="183"/>
      <c r="F52" s="183"/>
      <c r="G52" s="183"/>
      <c r="H52" s="183"/>
      <c r="I52" s="183"/>
      <c r="J52" s="183"/>
      <c r="K52" s="183"/>
      <c r="L52" s="183"/>
      <c r="M52" s="183"/>
      <c r="N52" s="183"/>
      <c r="O52" s="183"/>
      <c r="P52" s="183"/>
      <c r="Q52" s="183"/>
      <c r="R52" s="183"/>
      <c r="S52" s="184"/>
    </row>
    <row r="53" spans="1:19" ht="150.75" thickBot="1">
      <c r="A53" s="4" t="s">
        <v>146</v>
      </c>
      <c r="B53" s="13" t="s">
        <v>12</v>
      </c>
      <c r="C53" s="13"/>
      <c r="D53" s="13"/>
      <c r="E53" s="13"/>
      <c r="F53" s="13"/>
      <c r="G53" s="13"/>
      <c r="H53" s="13"/>
      <c r="I53" s="14" t="s">
        <v>334</v>
      </c>
      <c r="J53" s="14" t="s">
        <v>822</v>
      </c>
      <c r="K53" s="14" t="s">
        <v>823</v>
      </c>
      <c r="L53" s="14" t="s">
        <v>824</v>
      </c>
      <c r="M53" s="14" t="s">
        <v>825</v>
      </c>
      <c r="N53" s="14" t="s">
        <v>826</v>
      </c>
      <c r="O53" s="14" t="s">
        <v>827</v>
      </c>
      <c r="P53" s="14" t="s">
        <v>828</v>
      </c>
      <c r="Q53" s="14" t="s">
        <v>829</v>
      </c>
      <c r="R53" s="14" t="s">
        <v>830</v>
      </c>
      <c r="S53" s="14" t="s">
        <v>837</v>
      </c>
    </row>
    <row r="54" spans="1:19" s="86" customFormat="1" ht="16.5" thickBot="1">
      <c r="A54" s="4" t="s">
        <v>147</v>
      </c>
      <c r="B54" s="83" t="s">
        <v>18</v>
      </c>
      <c r="C54" s="84" t="s">
        <v>149</v>
      </c>
      <c r="D54" s="84"/>
      <c r="E54" s="84"/>
      <c r="F54" s="84"/>
      <c r="G54" s="84"/>
      <c r="H54" s="84"/>
      <c r="I54" s="85">
        <f aca="true" t="shared" si="15" ref="I54:R54">SUM(I55:I59)</f>
        <v>9240</v>
      </c>
      <c r="J54" s="85">
        <f t="shared" si="15"/>
        <v>69127</v>
      </c>
      <c r="K54" s="85">
        <f t="shared" si="15"/>
        <v>2020</v>
      </c>
      <c r="L54" s="85">
        <f t="shared" si="15"/>
        <v>21878</v>
      </c>
      <c r="M54" s="85">
        <f>SUM(M55:M59)</f>
        <v>10857</v>
      </c>
      <c r="N54" s="85">
        <f>SUM(N55:N59)</f>
        <v>19583</v>
      </c>
      <c r="O54" s="85">
        <f>SUM(O55:O59)</f>
        <v>280</v>
      </c>
      <c r="P54" s="85">
        <f t="shared" si="15"/>
        <v>9328</v>
      </c>
      <c r="Q54" s="85">
        <f t="shared" si="15"/>
        <v>326</v>
      </c>
      <c r="R54" s="85">
        <f t="shared" si="15"/>
        <v>0</v>
      </c>
      <c r="S54" s="204">
        <f>SUM(I54:R54)</f>
        <v>142639</v>
      </c>
    </row>
    <row r="55" spans="1:19" s="86" customFormat="1" ht="16.5" thickBot="1">
      <c r="A55" s="4" t="s">
        <v>148</v>
      </c>
      <c r="B55" s="87"/>
      <c r="C55" s="88" t="s">
        <v>21</v>
      </c>
      <c r="D55" s="89" t="s">
        <v>151</v>
      </c>
      <c r="E55" s="89"/>
      <c r="F55" s="89"/>
      <c r="G55" s="89"/>
      <c r="H55" s="90"/>
      <c r="I55" s="91"/>
      <c r="J55" s="91">
        <v>52673</v>
      </c>
      <c r="K55" s="91">
        <f>'[1]Javaslat_III'!N205</f>
        <v>236</v>
      </c>
      <c r="L55" s="91">
        <v>16840</v>
      </c>
      <c r="M55" s="91"/>
      <c r="N55" s="91"/>
      <c r="O55" s="91"/>
      <c r="P55" s="91">
        <v>7269</v>
      </c>
      <c r="Q55" s="91"/>
      <c r="R55" s="91"/>
      <c r="S55" s="205">
        <f aca="true" t="shared" si="16" ref="S55:S80">SUM(I55:R55)</f>
        <v>77018</v>
      </c>
    </row>
    <row r="56" spans="1:19" s="86" customFormat="1" ht="16.5" thickBot="1">
      <c r="A56" s="4" t="s">
        <v>150</v>
      </c>
      <c r="B56" s="87"/>
      <c r="C56" s="88" t="s">
        <v>33</v>
      </c>
      <c r="D56" s="92" t="s">
        <v>153</v>
      </c>
      <c r="E56" s="93"/>
      <c r="F56" s="92"/>
      <c r="G56" s="92"/>
      <c r="H56" s="94"/>
      <c r="I56" s="95"/>
      <c r="J56" s="95">
        <v>14795</v>
      </c>
      <c r="K56" s="95">
        <f>'[1]Javaslat_III'!N208</f>
        <v>62</v>
      </c>
      <c r="L56" s="95">
        <v>4654</v>
      </c>
      <c r="M56" s="95">
        <v>55</v>
      </c>
      <c r="N56" s="95"/>
      <c r="O56" s="95"/>
      <c r="P56" s="95">
        <v>1886</v>
      </c>
      <c r="Q56" s="95"/>
      <c r="R56" s="95"/>
      <c r="S56" s="206">
        <f t="shared" si="16"/>
        <v>21452</v>
      </c>
    </row>
    <row r="57" spans="1:19" s="86" customFormat="1" ht="16.5" thickBot="1">
      <c r="A57" s="4" t="s">
        <v>152</v>
      </c>
      <c r="B57" s="87"/>
      <c r="C57" s="88" t="s">
        <v>54</v>
      </c>
      <c r="D57" s="92" t="s">
        <v>155</v>
      </c>
      <c r="E57" s="93"/>
      <c r="F57" s="92"/>
      <c r="G57" s="92"/>
      <c r="H57" s="94"/>
      <c r="I57" s="95"/>
      <c r="J57" s="95">
        <f>'[1]6. melléklet_II'!J57+'[1]Javaslat_III'!N200</f>
        <v>1659</v>
      </c>
      <c r="K57" s="95">
        <f>'[1]6. melléklet'!K57+'[1]Javaslat_II'!N285+'[1]Javaslat_III'!N211</f>
        <v>1722</v>
      </c>
      <c r="L57" s="95">
        <v>384</v>
      </c>
      <c r="M57" s="95">
        <f>'[1]6. melléklet'!M57+'[1]Javaslat_II'!N273+'[1]Javaslat_III'!N216</f>
        <v>10802</v>
      </c>
      <c r="N57" s="95">
        <f>'[1]6. melléklet'!N57+'[1]Javaslat_II'!N279</f>
        <v>19583</v>
      </c>
      <c r="O57" s="95">
        <f>'[1]6. melléklet'!O57+'[1]Javaslat_II'!N290</f>
        <v>280</v>
      </c>
      <c r="P57" s="95">
        <f>'[1]6. melléklet_II'!P57+'[1]Javaslat_III'!N226</f>
        <v>173</v>
      </c>
      <c r="Q57" s="95">
        <f>'[1]Javaslat_III'!N231</f>
        <v>326</v>
      </c>
      <c r="R57" s="95"/>
      <c r="S57" s="206">
        <f t="shared" si="16"/>
        <v>34929</v>
      </c>
    </row>
    <row r="58" spans="1:19" s="86" customFormat="1" ht="16.5" thickBot="1">
      <c r="A58" s="4" t="s">
        <v>154</v>
      </c>
      <c r="B58" s="87"/>
      <c r="C58" s="88" t="s">
        <v>157</v>
      </c>
      <c r="D58" s="96" t="s">
        <v>158</v>
      </c>
      <c r="E58" s="97"/>
      <c r="F58" s="97"/>
      <c r="G58" s="96"/>
      <c r="H58" s="98"/>
      <c r="I58" s="99"/>
      <c r="J58" s="99"/>
      <c r="K58" s="99"/>
      <c r="L58" s="99"/>
      <c r="M58" s="99"/>
      <c r="N58" s="99"/>
      <c r="O58" s="99"/>
      <c r="P58" s="99"/>
      <c r="Q58" s="99"/>
      <c r="R58" s="99"/>
      <c r="S58" s="207">
        <f t="shared" si="16"/>
        <v>0</v>
      </c>
    </row>
    <row r="59" spans="1:19" s="86" customFormat="1" ht="16.5" thickBot="1">
      <c r="A59" s="4" t="s">
        <v>156</v>
      </c>
      <c r="B59" s="87"/>
      <c r="C59" s="88" t="s">
        <v>83</v>
      </c>
      <c r="D59" s="92" t="s">
        <v>160</v>
      </c>
      <c r="E59" s="93"/>
      <c r="F59" s="92"/>
      <c r="G59" s="92"/>
      <c r="H59" s="94"/>
      <c r="I59" s="95">
        <f aca="true" t="shared" si="17" ref="I59:R59">SUM(I60:I65)</f>
        <v>9240</v>
      </c>
      <c r="J59" s="95">
        <f t="shared" si="17"/>
        <v>0</v>
      </c>
      <c r="K59" s="95">
        <f t="shared" si="17"/>
        <v>0</v>
      </c>
      <c r="L59" s="95">
        <f t="shared" si="17"/>
        <v>0</v>
      </c>
      <c r="M59" s="95">
        <f>SUM(M60:M65)</f>
        <v>0</v>
      </c>
      <c r="N59" s="95">
        <f>SUM(N60:N65)</f>
        <v>0</v>
      </c>
      <c r="O59" s="95"/>
      <c r="P59" s="95">
        <f t="shared" si="17"/>
        <v>0</v>
      </c>
      <c r="Q59" s="95"/>
      <c r="R59" s="95">
        <f t="shared" si="17"/>
        <v>0</v>
      </c>
      <c r="S59" s="206">
        <f>SUM(I59:R59)</f>
        <v>9240</v>
      </c>
    </row>
    <row r="60" spans="1:19" s="106" customFormat="1" ht="15" thickBot="1">
      <c r="A60" s="4" t="s">
        <v>159</v>
      </c>
      <c r="B60" s="100"/>
      <c r="C60" s="101"/>
      <c r="D60" s="102" t="s">
        <v>162</v>
      </c>
      <c r="E60" s="103" t="s">
        <v>163</v>
      </c>
      <c r="F60" s="103"/>
      <c r="G60" s="103"/>
      <c r="H60" s="104"/>
      <c r="I60" s="105">
        <f>'[1]Javaslat_II'!N295</f>
        <v>9240</v>
      </c>
      <c r="J60" s="105"/>
      <c r="K60" s="105"/>
      <c r="L60" s="105"/>
      <c r="M60" s="105"/>
      <c r="N60" s="105"/>
      <c r="O60" s="105"/>
      <c r="P60" s="105"/>
      <c r="Q60" s="105"/>
      <c r="R60" s="105"/>
      <c r="S60" s="105">
        <f t="shared" si="16"/>
        <v>9240</v>
      </c>
    </row>
    <row r="61" spans="1:19" s="106" customFormat="1" ht="15" thickBot="1">
      <c r="A61" s="4" t="s">
        <v>161</v>
      </c>
      <c r="B61" s="100"/>
      <c r="C61" s="101"/>
      <c r="D61" s="102" t="s">
        <v>165</v>
      </c>
      <c r="E61" s="103" t="s">
        <v>166</v>
      </c>
      <c r="F61" s="103"/>
      <c r="G61" s="103"/>
      <c r="H61" s="104"/>
      <c r="I61" s="105"/>
      <c r="J61" s="105"/>
      <c r="K61" s="105"/>
      <c r="L61" s="105"/>
      <c r="M61" s="105"/>
      <c r="N61" s="105"/>
      <c r="O61" s="105"/>
      <c r="P61" s="105"/>
      <c r="Q61" s="105"/>
      <c r="R61" s="105"/>
      <c r="S61" s="105">
        <f t="shared" si="16"/>
        <v>0</v>
      </c>
    </row>
    <row r="62" spans="1:19" s="106" customFormat="1" ht="15" thickBot="1">
      <c r="A62" s="4" t="s">
        <v>164</v>
      </c>
      <c r="B62" s="100"/>
      <c r="C62" s="101"/>
      <c r="D62" s="102" t="s">
        <v>168</v>
      </c>
      <c r="E62" s="103" t="s">
        <v>169</v>
      </c>
      <c r="F62" s="107"/>
      <c r="G62" s="103"/>
      <c r="H62" s="104"/>
      <c r="I62" s="105"/>
      <c r="J62" s="105"/>
      <c r="K62" s="105"/>
      <c r="L62" s="105"/>
      <c r="M62" s="105"/>
      <c r="N62" s="105"/>
      <c r="O62" s="105"/>
      <c r="P62" s="105"/>
      <c r="Q62" s="105"/>
      <c r="R62" s="105"/>
      <c r="S62" s="105">
        <f t="shared" si="16"/>
        <v>0</v>
      </c>
    </row>
    <row r="63" spans="1:19" s="106" customFormat="1" ht="15" thickBot="1">
      <c r="A63" s="4" t="s">
        <v>167</v>
      </c>
      <c r="B63" s="100"/>
      <c r="C63" s="101"/>
      <c r="D63" s="102" t="s">
        <v>171</v>
      </c>
      <c r="E63" s="108" t="s">
        <v>172</v>
      </c>
      <c r="F63" s="109"/>
      <c r="G63" s="108"/>
      <c r="H63" s="110"/>
      <c r="I63" s="111"/>
      <c r="J63" s="111"/>
      <c r="K63" s="111"/>
      <c r="L63" s="111"/>
      <c r="M63" s="111"/>
      <c r="N63" s="111"/>
      <c r="O63" s="111"/>
      <c r="P63" s="111"/>
      <c r="Q63" s="111"/>
      <c r="R63" s="111"/>
      <c r="S63" s="111">
        <f t="shared" si="16"/>
        <v>0</v>
      </c>
    </row>
    <row r="64" spans="1:19" s="106" customFormat="1" ht="15" thickBot="1">
      <c r="A64" s="4" t="s">
        <v>170</v>
      </c>
      <c r="B64" s="100"/>
      <c r="C64" s="101"/>
      <c r="D64" s="102" t="s">
        <v>174</v>
      </c>
      <c r="E64" s="103" t="s">
        <v>175</v>
      </c>
      <c r="F64" s="107"/>
      <c r="G64" s="103"/>
      <c r="H64" s="104"/>
      <c r="I64" s="105"/>
      <c r="J64" s="105"/>
      <c r="K64" s="105"/>
      <c r="L64" s="105"/>
      <c r="M64" s="105"/>
      <c r="N64" s="105"/>
      <c r="O64" s="105"/>
      <c r="P64" s="105"/>
      <c r="Q64" s="105"/>
      <c r="R64" s="105"/>
      <c r="S64" s="105">
        <f t="shared" si="16"/>
        <v>0</v>
      </c>
    </row>
    <row r="65" spans="1:19" s="106" customFormat="1" ht="15" thickBot="1">
      <c r="A65" s="4" t="s">
        <v>173</v>
      </c>
      <c r="B65" s="100"/>
      <c r="C65" s="101"/>
      <c r="D65" s="102" t="s">
        <v>177</v>
      </c>
      <c r="E65" s="103" t="s">
        <v>178</v>
      </c>
      <c r="F65" s="107"/>
      <c r="G65" s="103"/>
      <c r="H65" s="104"/>
      <c r="I65" s="105"/>
      <c r="J65" s="105"/>
      <c r="K65" s="105"/>
      <c r="L65" s="105"/>
      <c r="M65" s="105"/>
      <c r="N65" s="105"/>
      <c r="O65" s="105"/>
      <c r="P65" s="105"/>
      <c r="Q65" s="105"/>
      <c r="R65" s="105"/>
      <c r="S65" s="105">
        <f t="shared" si="16"/>
        <v>0</v>
      </c>
    </row>
    <row r="66" spans="1:19" s="86" customFormat="1" ht="16.5" thickBot="1">
      <c r="A66" s="4" t="s">
        <v>176</v>
      </c>
      <c r="B66" s="83" t="s">
        <v>92</v>
      </c>
      <c r="C66" s="84" t="s">
        <v>180</v>
      </c>
      <c r="D66" s="112"/>
      <c r="E66" s="112"/>
      <c r="F66" s="84"/>
      <c r="G66" s="84"/>
      <c r="H66" s="84"/>
      <c r="I66" s="85">
        <f aca="true" t="shared" si="18" ref="I66:R66">SUM(I67:I69)</f>
        <v>0</v>
      </c>
      <c r="J66" s="85">
        <f t="shared" si="18"/>
        <v>0</v>
      </c>
      <c r="K66" s="85">
        <f t="shared" si="18"/>
        <v>0</v>
      </c>
      <c r="L66" s="85">
        <f t="shared" si="18"/>
        <v>0</v>
      </c>
      <c r="M66" s="85">
        <f>SUM(M67:M69)</f>
        <v>1685</v>
      </c>
      <c r="N66" s="85">
        <f>SUM(N67:N69)</f>
        <v>0</v>
      </c>
      <c r="O66" s="85"/>
      <c r="P66" s="85">
        <f t="shared" si="18"/>
        <v>0</v>
      </c>
      <c r="Q66" s="85">
        <f t="shared" si="18"/>
        <v>75</v>
      </c>
      <c r="R66" s="85">
        <f t="shared" si="18"/>
        <v>0</v>
      </c>
      <c r="S66" s="204">
        <f t="shared" si="16"/>
        <v>1760</v>
      </c>
    </row>
    <row r="67" spans="1:19" s="86" customFormat="1" ht="16.5" thickBot="1">
      <c r="A67" s="4" t="s">
        <v>179</v>
      </c>
      <c r="B67" s="87"/>
      <c r="C67" s="88" t="s">
        <v>95</v>
      </c>
      <c r="D67" s="89" t="s">
        <v>182</v>
      </c>
      <c r="E67" s="89"/>
      <c r="F67" s="89"/>
      <c r="G67" s="89"/>
      <c r="H67" s="90"/>
      <c r="I67" s="91"/>
      <c r="J67" s="91"/>
      <c r="K67" s="91"/>
      <c r="L67" s="91"/>
      <c r="M67" s="91">
        <f>'[1]6. melléklet_II'!M67+'[1]Javaslat_III'!N221</f>
        <v>1685</v>
      </c>
      <c r="N67" s="91"/>
      <c r="O67" s="91"/>
      <c r="P67" s="91"/>
      <c r="Q67" s="91">
        <v>75</v>
      </c>
      <c r="R67" s="91"/>
      <c r="S67" s="205">
        <f t="shared" si="16"/>
        <v>1760</v>
      </c>
    </row>
    <row r="68" spans="1:19" s="86" customFormat="1" ht="16.5" thickBot="1">
      <c r="A68" s="4" t="s">
        <v>181</v>
      </c>
      <c r="B68" s="87"/>
      <c r="C68" s="88" t="s">
        <v>104</v>
      </c>
      <c r="D68" s="92" t="s">
        <v>184</v>
      </c>
      <c r="E68" s="92"/>
      <c r="F68" s="92"/>
      <c r="G68" s="92"/>
      <c r="H68" s="94"/>
      <c r="I68" s="95"/>
      <c r="J68" s="95"/>
      <c r="K68" s="95"/>
      <c r="L68" s="95"/>
      <c r="M68" s="95"/>
      <c r="N68" s="95"/>
      <c r="O68" s="95"/>
      <c r="P68" s="95"/>
      <c r="Q68" s="95"/>
      <c r="R68" s="95"/>
      <c r="S68" s="206">
        <f t="shared" si="16"/>
        <v>0</v>
      </c>
    </row>
    <row r="69" spans="1:19" s="86" customFormat="1" ht="16.5" thickBot="1">
      <c r="A69" s="4" t="s">
        <v>183</v>
      </c>
      <c r="B69" s="87"/>
      <c r="C69" s="88" t="s">
        <v>112</v>
      </c>
      <c r="D69" s="92" t="s">
        <v>186</v>
      </c>
      <c r="E69" s="93"/>
      <c r="F69" s="92"/>
      <c r="G69" s="92"/>
      <c r="H69" s="94"/>
      <c r="I69" s="95">
        <f aca="true" t="shared" si="19" ref="I69:R69">SUM(I70:I73)</f>
        <v>0</v>
      </c>
      <c r="J69" s="95">
        <f t="shared" si="19"/>
        <v>0</v>
      </c>
      <c r="K69" s="95">
        <f t="shared" si="19"/>
        <v>0</v>
      </c>
      <c r="L69" s="95">
        <f t="shared" si="19"/>
        <v>0</v>
      </c>
      <c r="M69" s="95">
        <f>SUM(M70:M73)</f>
        <v>0</v>
      </c>
      <c r="N69" s="95">
        <f>SUM(N70:N73)</f>
        <v>0</v>
      </c>
      <c r="O69" s="95"/>
      <c r="P69" s="95">
        <f t="shared" si="19"/>
        <v>0</v>
      </c>
      <c r="Q69" s="95"/>
      <c r="R69" s="95">
        <f t="shared" si="19"/>
        <v>0</v>
      </c>
      <c r="S69" s="206">
        <f t="shared" si="16"/>
        <v>0</v>
      </c>
    </row>
    <row r="70" spans="1:19" s="106" customFormat="1" ht="15" thickBot="1">
      <c r="A70" s="4" t="s">
        <v>185</v>
      </c>
      <c r="B70" s="100"/>
      <c r="C70" s="113"/>
      <c r="D70" s="102" t="s">
        <v>188</v>
      </c>
      <c r="E70" s="103" t="s">
        <v>189</v>
      </c>
      <c r="F70" s="103"/>
      <c r="G70" s="103"/>
      <c r="H70" s="104"/>
      <c r="I70" s="105"/>
      <c r="J70" s="105"/>
      <c r="K70" s="105"/>
      <c r="L70" s="105"/>
      <c r="M70" s="105"/>
      <c r="N70" s="105"/>
      <c r="O70" s="105"/>
      <c r="P70" s="105"/>
      <c r="Q70" s="105"/>
      <c r="R70" s="105"/>
      <c r="S70" s="105">
        <f t="shared" si="16"/>
        <v>0</v>
      </c>
    </row>
    <row r="71" spans="1:19" s="106" customFormat="1" ht="15" thickBot="1">
      <c r="A71" s="4" t="s">
        <v>187</v>
      </c>
      <c r="B71" s="100"/>
      <c r="C71" s="113"/>
      <c r="D71" s="102" t="s">
        <v>191</v>
      </c>
      <c r="E71" s="103" t="s">
        <v>192</v>
      </c>
      <c r="F71" s="103"/>
      <c r="G71" s="103"/>
      <c r="H71" s="104"/>
      <c r="I71" s="105"/>
      <c r="J71" s="105"/>
      <c r="K71" s="105"/>
      <c r="L71" s="105"/>
      <c r="M71" s="105"/>
      <c r="N71" s="105"/>
      <c r="O71" s="105"/>
      <c r="P71" s="105"/>
      <c r="Q71" s="105"/>
      <c r="R71" s="105"/>
      <c r="S71" s="105">
        <f t="shared" si="16"/>
        <v>0</v>
      </c>
    </row>
    <row r="72" spans="1:19" s="106" customFormat="1" ht="15" thickBot="1">
      <c r="A72" s="4" t="s">
        <v>190</v>
      </c>
      <c r="B72" s="100"/>
      <c r="C72" s="113"/>
      <c r="D72" s="102" t="s">
        <v>194</v>
      </c>
      <c r="E72" s="103" t="s">
        <v>195</v>
      </c>
      <c r="F72" s="107"/>
      <c r="G72" s="103"/>
      <c r="H72" s="104"/>
      <c r="I72" s="105"/>
      <c r="J72" s="105"/>
      <c r="K72" s="105"/>
      <c r="L72" s="105"/>
      <c r="M72" s="105"/>
      <c r="N72" s="105"/>
      <c r="O72" s="105"/>
      <c r="P72" s="105"/>
      <c r="Q72" s="105"/>
      <c r="R72" s="105"/>
      <c r="S72" s="105">
        <f t="shared" si="16"/>
        <v>0</v>
      </c>
    </row>
    <row r="73" spans="1:19" s="106" customFormat="1" ht="15" thickBot="1">
      <c r="A73" s="4" t="s">
        <v>193</v>
      </c>
      <c r="B73" s="100"/>
      <c r="C73" s="113"/>
      <c r="D73" s="102" t="s">
        <v>197</v>
      </c>
      <c r="E73" s="103" t="s">
        <v>198</v>
      </c>
      <c r="F73" s="107"/>
      <c r="G73" s="103"/>
      <c r="H73" s="104"/>
      <c r="I73" s="111"/>
      <c r="J73" s="111"/>
      <c r="K73" s="111"/>
      <c r="L73" s="111"/>
      <c r="M73" s="111"/>
      <c r="N73" s="111"/>
      <c r="O73" s="111"/>
      <c r="P73" s="111"/>
      <c r="Q73" s="111"/>
      <c r="R73" s="111"/>
      <c r="S73" s="111">
        <f t="shared" si="16"/>
        <v>0</v>
      </c>
    </row>
    <row r="74" spans="1:19" s="117" customFormat="1" ht="30" customHeight="1" thickBot="1">
      <c r="A74" s="4" t="s">
        <v>196</v>
      </c>
      <c r="B74" s="114" t="s">
        <v>840</v>
      </c>
      <c r="C74" s="115"/>
      <c r="D74" s="116"/>
      <c r="E74" s="116"/>
      <c r="F74" s="116"/>
      <c r="G74" s="116"/>
      <c r="H74" s="116"/>
      <c r="I74" s="64">
        <f aca="true" t="shared" si="20" ref="I74:R74">SUM(I54,I66)</f>
        <v>9240</v>
      </c>
      <c r="J74" s="64">
        <f t="shared" si="20"/>
        <v>69127</v>
      </c>
      <c r="K74" s="64">
        <f t="shared" si="20"/>
        <v>2020</v>
      </c>
      <c r="L74" s="64">
        <f t="shared" si="20"/>
        <v>21878</v>
      </c>
      <c r="M74" s="64">
        <f>SUM(M54,M66)</f>
        <v>12542</v>
      </c>
      <c r="N74" s="64">
        <f>SUM(N54,N66)</f>
        <v>19583</v>
      </c>
      <c r="O74" s="64">
        <f>SUM(O54,O66)</f>
        <v>280</v>
      </c>
      <c r="P74" s="64">
        <f t="shared" si="20"/>
        <v>9328</v>
      </c>
      <c r="Q74" s="64">
        <f t="shared" si="20"/>
        <v>401</v>
      </c>
      <c r="R74" s="64">
        <f t="shared" si="20"/>
        <v>0</v>
      </c>
      <c r="S74" s="203">
        <f t="shared" si="16"/>
        <v>144399</v>
      </c>
    </row>
    <row r="75" spans="1:19" s="86" customFormat="1" ht="16.5" thickBot="1">
      <c r="A75" s="4" t="s">
        <v>199</v>
      </c>
      <c r="B75" s="83" t="s">
        <v>123</v>
      </c>
      <c r="C75" s="84" t="s">
        <v>202</v>
      </c>
      <c r="D75" s="84"/>
      <c r="E75" s="84"/>
      <c r="F75" s="84"/>
      <c r="G75" s="84"/>
      <c r="H75" s="84"/>
      <c r="I75" s="85">
        <f aca="true" t="shared" si="21" ref="I75:R75">SUM(I76,I78)</f>
        <v>0</v>
      </c>
      <c r="J75" s="85">
        <f t="shared" si="21"/>
        <v>0</v>
      </c>
      <c r="K75" s="85">
        <f t="shared" si="21"/>
        <v>0</v>
      </c>
      <c r="L75" s="85">
        <f t="shared" si="21"/>
        <v>0</v>
      </c>
      <c r="M75" s="85">
        <f>SUM(M76,M78)</f>
        <v>0</v>
      </c>
      <c r="N75" s="85">
        <f>SUM(N76,N78)</f>
        <v>0</v>
      </c>
      <c r="O75" s="85"/>
      <c r="P75" s="85">
        <f t="shared" si="21"/>
        <v>0</v>
      </c>
      <c r="Q75" s="85"/>
      <c r="R75" s="85">
        <f t="shared" si="21"/>
        <v>0</v>
      </c>
      <c r="S75" s="204">
        <f t="shared" si="16"/>
        <v>0</v>
      </c>
    </row>
    <row r="76" spans="1:19" s="86" customFormat="1" ht="16.5" thickBot="1">
      <c r="A76" s="4" t="s">
        <v>201</v>
      </c>
      <c r="B76" s="87"/>
      <c r="C76" s="118" t="s">
        <v>126</v>
      </c>
      <c r="D76" s="119" t="s">
        <v>204</v>
      </c>
      <c r="E76" s="119"/>
      <c r="F76" s="119"/>
      <c r="G76" s="119"/>
      <c r="H76" s="120"/>
      <c r="I76" s="121">
        <f aca="true" t="shared" si="22" ref="I76:R76">SUM(I77)</f>
        <v>0</v>
      </c>
      <c r="J76" s="121">
        <f t="shared" si="22"/>
        <v>0</v>
      </c>
      <c r="K76" s="121">
        <f t="shared" si="22"/>
        <v>0</v>
      </c>
      <c r="L76" s="121">
        <f t="shared" si="22"/>
        <v>0</v>
      </c>
      <c r="M76" s="121">
        <f t="shared" si="22"/>
        <v>0</v>
      </c>
      <c r="N76" s="121">
        <f t="shared" si="22"/>
        <v>0</v>
      </c>
      <c r="O76" s="121"/>
      <c r="P76" s="121">
        <f t="shared" si="22"/>
        <v>0</v>
      </c>
      <c r="Q76" s="121"/>
      <c r="R76" s="121">
        <f t="shared" si="22"/>
        <v>0</v>
      </c>
      <c r="S76" s="208">
        <f t="shared" si="16"/>
        <v>0</v>
      </c>
    </row>
    <row r="77" spans="1:19" s="34" customFormat="1" ht="15" customHeight="1" thickBot="1">
      <c r="A77" s="4" t="s">
        <v>203</v>
      </c>
      <c r="B77" s="27"/>
      <c r="C77" s="118" t="s">
        <v>132</v>
      </c>
      <c r="D77" s="89" t="s">
        <v>206</v>
      </c>
      <c r="E77" s="38"/>
      <c r="F77" s="38"/>
      <c r="G77" s="38"/>
      <c r="H77" s="38"/>
      <c r="I77" s="32"/>
      <c r="J77" s="32"/>
      <c r="K77" s="32"/>
      <c r="L77" s="32"/>
      <c r="M77" s="32"/>
      <c r="N77" s="32"/>
      <c r="O77" s="32"/>
      <c r="P77" s="32"/>
      <c r="Q77" s="32"/>
      <c r="R77" s="32"/>
      <c r="S77" s="164">
        <f t="shared" si="16"/>
        <v>0</v>
      </c>
    </row>
    <row r="78" spans="1:19" s="20" customFormat="1" ht="15" customHeight="1" thickBot="1">
      <c r="A78" s="4" t="s">
        <v>205</v>
      </c>
      <c r="B78" s="122"/>
      <c r="C78" s="123" t="s">
        <v>208</v>
      </c>
      <c r="D78" s="124" t="s">
        <v>209</v>
      </c>
      <c r="E78" s="125"/>
      <c r="F78" s="125"/>
      <c r="G78" s="125"/>
      <c r="H78" s="125"/>
      <c r="I78" s="126"/>
      <c r="J78" s="126"/>
      <c r="K78" s="126"/>
      <c r="L78" s="126"/>
      <c r="M78" s="126"/>
      <c r="N78" s="126"/>
      <c r="O78" s="126"/>
      <c r="P78" s="126"/>
      <c r="Q78" s="126"/>
      <c r="R78" s="126"/>
      <c r="S78" s="209">
        <f t="shared" si="16"/>
        <v>0</v>
      </c>
    </row>
    <row r="79" spans="1:19" s="86" customFormat="1" ht="16.5" thickBot="1">
      <c r="A79" s="4" t="s">
        <v>207</v>
      </c>
      <c r="B79" s="83"/>
      <c r="C79" s="84"/>
      <c r="D79" s="112"/>
      <c r="E79" s="112"/>
      <c r="F79" s="84"/>
      <c r="G79" s="84"/>
      <c r="H79" s="128"/>
      <c r="I79" s="85"/>
      <c r="J79" s="85"/>
      <c r="K79" s="85"/>
      <c r="L79" s="85"/>
      <c r="M79" s="85"/>
      <c r="N79" s="85"/>
      <c r="O79" s="85"/>
      <c r="P79" s="85"/>
      <c r="Q79" s="85"/>
      <c r="R79" s="85"/>
      <c r="S79" s="204">
        <f t="shared" si="16"/>
        <v>0</v>
      </c>
    </row>
    <row r="80" spans="1:19" s="117" customFormat="1" ht="30" customHeight="1" thickBot="1">
      <c r="A80" s="4" t="s">
        <v>210</v>
      </c>
      <c r="B80" s="129" t="s">
        <v>841</v>
      </c>
      <c r="C80" s="130"/>
      <c r="D80" s="131"/>
      <c r="E80" s="131"/>
      <c r="F80" s="131"/>
      <c r="G80" s="131"/>
      <c r="H80" s="131"/>
      <c r="I80" s="132">
        <f aca="true" t="shared" si="23" ref="I80:R80">SUM(I74,I75,I79)</f>
        <v>9240</v>
      </c>
      <c r="J80" s="132">
        <f t="shared" si="23"/>
        <v>69127</v>
      </c>
      <c r="K80" s="132">
        <f t="shared" si="23"/>
        <v>2020</v>
      </c>
      <c r="L80" s="132">
        <f t="shared" si="23"/>
        <v>21878</v>
      </c>
      <c r="M80" s="132">
        <f>SUM(M74,M75,M79)</f>
        <v>12542</v>
      </c>
      <c r="N80" s="132">
        <f>SUM(N74,N75,N79)</f>
        <v>19583</v>
      </c>
      <c r="O80" s="132">
        <f>SUM(O74,O75,O79)</f>
        <v>280</v>
      </c>
      <c r="P80" s="132">
        <f t="shared" si="23"/>
        <v>9328</v>
      </c>
      <c r="Q80" s="132">
        <f t="shared" si="23"/>
        <v>401</v>
      </c>
      <c r="R80" s="132">
        <f t="shared" si="23"/>
        <v>0</v>
      </c>
      <c r="S80" s="210">
        <f t="shared" si="16"/>
        <v>144399</v>
      </c>
    </row>
  </sheetData>
  <sheetProtection/>
  <mergeCells count="8">
    <mergeCell ref="B51:H51"/>
    <mergeCell ref="B53:H53"/>
    <mergeCell ref="E4:H4"/>
    <mergeCell ref="B5:S5"/>
    <mergeCell ref="B6:H6"/>
    <mergeCell ref="E9:H9"/>
    <mergeCell ref="B42:H42"/>
    <mergeCell ref="C43:H43"/>
  </mergeCells>
  <printOptions horizontalCentered="1"/>
  <pageMargins left="0.7086614173228347" right="0.7086614173228347" top="0.7480314960629921" bottom="0.7480314960629921" header="0.31496062992125984" footer="0.31496062992125984"/>
  <pageSetup horizontalDpi="600" verticalDpi="600" orientation="portrait" paperSize="8" scale="41" r:id="rId1"/>
  <headerFooter>
    <oddFooter>&amp;L&amp;D&amp;C&amp;P</oddFooter>
  </headerFooter>
</worksheet>
</file>

<file path=xl/worksheets/sheet8.xml><?xml version="1.0" encoding="utf-8"?>
<worksheet xmlns="http://schemas.openxmlformats.org/spreadsheetml/2006/main" xmlns:r="http://schemas.openxmlformats.org/officeDocument/2006/relationships">
  <dimension ref="A1:Q80"/>
  <sheetViews>
    <sheetView view="pageBreakPreview" zoomScaleSheetLayoutView="100" zoomScalePageLayoutView="0" workbookViewId="0" topLeftCell="A1">
      <selection activeCell="M2" sqref="M2"/>
    </sheetView>
  </sheetViews>
  <sheetFormatPr defaultColWidth="9.140625" defaultRowHeight="15"/>
  <cols>
    <col min="1" max="1" width="4.421875" style="1" customWidth="1"/>
    <col min="2" max="2" width="4.140625" style="2" customWidth="1"/>
    <col min="3" max="3" width="5.7109375" style="2" customWidth="1"/>
    <col min="4" max="5" width="8.7109375" style="2" customWidth="1"/>
    <col min="6" max="7" width="10.7109375" style="2" customWidth="1"/>
    <col min="8" max="8" width="78.7109375" style="2" customWidth="1"/>
    <col min="9" max="13" width="20.7109375" style="2" customWidth="1"/>
    <col min="14" max="16384" width="9.140625" style="2" customWidth="1"/>
  </cols>
  <sheetData>
    <row r="1" ht="15" customHeight="1">
      <c r="M1" s="3" t="s">
        <v>1149</v>
      </c>
    </row>
    <row r="2" ht="15" customHeight="1"/>
    <row r="3" ht="15" customHeight="1" thickBot="1">
      <c r="M3" s="3" t="s">
        <v>0</v>
      </c>
    </row>
    <row r="4" spans="1:13" s="9" customFormat="1" ht="15" customHeight="1" thickBot="1">
      <c r="A4" s="4"/>
      <c r="B4" s="5" t="s">
        <v>1</v>
      </c>
      <c r="C4" s="5" t="s">
        <v>2</v>
      </c>
      <c r="D4" s="5" t="s">
        <v>3</v>
      </c>
      <c r="E4" s="6" t="s">
        <v>4</v>
      </c>
      <c r="F4" s="7"/>
      <c r="G4" s="7"/>
      <c r="H4" s="8"/>
      <c r="I4" s="5" t="s">
        <v>5</v>
      </c>
      <c r="J4" s="5" t="s">
        <v>6</v>
      </c>
      <c r="K4" s="5" t="s">
        <v>7</v>
      </c>
      <c r="L4" s="5" t="s">
        <v>8</v>
      </c>
      <c r="M4" s="193" t="s">
        <v>251</v>
      </c>
    </row>
    <row r="5" spans="1:17" ht="42" customHeight="1" thickBot="1">
      <c r="A5" s="4" t="s">
        <v>9</v>
      </c>
      <c r="B5" s="211" t="s">
        <v>842</v>
      </c>
      <c r="C5" s="212"/>
      <c r="D5" s="212"/>
      <c r="E5" s="212"/>
      <c r="F5" s="212"/>
      <c r="G5" s="212"/>
      <c r="H5" s="212"/>
      <c r="I5" s="212"/>
      <c r="J5" s="212"/>
      <c r="K5" s="212"/>
      <c r="L5" s="212"/>
      <c r="M5" s="213"/>
      <c r="N5" s="157"/>
      <c r="O5" s="157"/>
      <c r="P5" s="157"/>
      <c r="Q5" s="157"/>
    </row>
    <row r="6" spans="1:13" ht="64.5" customHeight="1" thickBot="1">
      <c r="A6" s="4" t="s">
        <v>11</v>
      </c>
      <c r="B6" s="13" t="s">
        <v>12</v>
      </c>
      <c r="C6" s="13"/>
      <c r="D6" s="13"/>
      <c r="E6" s="13"/>
      <c r="F6" s="13"/>
      <c r="G6" s="13"/>
      <c r="H6" s="13"/>
      <c r="I6" s="14" t="s">
        <v>334</v>
      </c>
      <c r="J6" s="14" t="s">
        <v>843</v>
      </c>
      <c r="K6" s="14" t="s">
        <v>844</v>
      </c>
      <c r="L6" s="14" t="s">
        <v>845</v>
      </c>
      <c r="M6" s="14" t="s">
        <v>846</v>
      </c>
    </row>
    <row r="7" spans="1:13" s="20" customFormat="1" ht="15" customHeight="1" thickBot="1">
      <c r="A7" s="4" t="s">
        <v>17</v>
      </c>
      <c r="B7" s="15" t="s">
        <v>18</v>
      </c>
      <c r="C7" s="16" t="s">
        <v>19</v>
      </c>
      <c r="D7" s="17"/>
      <c r="E7" s="17"/>
      <c r="F7" s="17"/>
      <c r="G7" s="17"/>
      <c r="H7" s="17"/>
      <c r="I7" s="18">
        <f>SUM(I8,I12,I29,I19)</f>
        <v>0</v>
      </c>
      <c r="J7" s="161">
        <f>SUM(J8,J12,J29,J19)</f>
        <v>0</v>
      </c>
      <c r="K7" s="161">
        <f>SUM(K8,K12,K29,K19)</f>
        <v>1749</v>
      </c>
      <c r="L7" s="161">
        <f>SUM(L8,L12,L29,L19)</f>
        <v>520</v>
      </c>
      <c r="M7" s="198">
        <f>SUM(I7:L7)</f>
        <v>2269</v>
      </c>
    </row>
    <row r="8" spans="1:13" s="20" customFormat="1" ht="15" customHeight="1" thickBot="1">
      <c r="A8" s="4" t="s">
        <v>20</v>
      </c>
      <c r="B8" s="21"/>
      <c r="C8" s="22" t="s">
        <v>21</v>
      </c>
      <c r="D8" s="23" t="s">
        <v>22</v>
      </c>
      <c r="E8" s="24"/>
      <c r="F8" s="24"/>
      <c r="G8" s="24"/>
      <c r="H8" s="24"/>
      <c r="I8" s="25">
        <f>SUM(I9:I11)</f>
        <v>0</v>
      </c>
      <c r="J8" s="25">
        <f>SUM(J9:J11)</f>
        <v>0</v>
      </c>
      <c r="K8" s="25">
        <f>SUM(K9:K11)</f>
        <v>0</v>
      </c>
      <c r="L8" s="25">
        <f>SUM(L9:L11)</f>
        <v>0</v>
      </c>
      <c r="M8" s="199">
        <f>SUM(I8:L8)</f>
        <v>0</v>
      </c>
    </row>
    <row r="9" spans="1:13" s="34" customFormat="1" ht="15" customHeight="1" thickBot="1">
      <c r="A9" s="4" t="s">
        <v>23</v>
      </c>
      <c r="B9" s="27"/>
      <c r="C9" s="28"/>
      <c r="D9" s="29" t="s">
        <v>24</v>
      </c>
      <c r="E9" s="30" t="s">
        <v>25</v>
      </c>
      <c r="F9" s="30"/>
      <c r="G9" s="30"/>
      <c r="H9" s="31"/>
      <c r="I9" s="32"/>
      <c r="J9" s="164"/>
      <c r="K9" s="164"/>
      <c r="L9" s="164"/>
      <c r="M9" s="164">
        <f>SUM(I9:L9)</f>
        <v>0</v>
      </c>
    </row>
    <row r="10" spans="1:13" s="34" customFormat="1" ht="15" customHeight="1" thickBot="1">
      <c r="A10" s="4" t="s">
        <v>26</v>
      </c>
      <c r="B10" s="27"/>
      <c r="C10" s="28"/>
      <c r="D10" s="35" t="s">
        <v>27</v>
      </c>
      <c r="E10" s="36" t="s">
        <v>28</v>
      </c>
      <c r="F10" s="37"/>
      <c r="G10" s="37"/>
      <c r="H10" s="37"/>
      <c r="I10" s="32"/>
      <c r="J10" s="164"/>
      <c r="K10" s="164"/>
      <c r="L10" s="164"/>
      <c r="M10" s="164"/>
    </row>
    <row r="11" spans="1:13" s="34" customFormat="1" ht="15" customHeight="1" thickBot="1">
      <c r="A11" s="4" t="s">
        <v>29</v>
      </c>
      <c r="B11" s="27"/>
      <c r="C11" s="28"/>
      <c r="D11" s="29" t="s">
        <v>30</v>
      </c>
      <c r="E11" s="38" t="s">
        <v>31</v>
      </c>
      <c r="F11" s="39"/>
      <c r="G11" s="39"/>
      <c r="H11" s="38"/>
      <c r="I11" s="32"/>
      <c r="J11" s="164"/>
      <c r="K11" s="164"/>
      <c r="L11" s="164"/>
      <c r="M11" s="164">
        <f aca="true" t="shared" si="0" ref="M11:M51">SUM(I11:L11)</f>
        <v>0</v>
      </c>
    </row>
    <row r="12" spans="1:13" s="20" customFormat="1" ht="15" customHeight="1" thickBot="1">
      <c r="A12" s="4" t="s">
        <v>32</v>
      </c>
      <c r="B12" s="21"/>
      <c r="C12" s="22" t="s">
        <v>33</v>
      </c>
      <c r="D12" s="40" t="s">
        <v>34</v>
      </c>
      <c r="E12" s="41"/>
      <c r="F12" s="41"/>
      <c r="G12" s="41"/>
      <c r="H12" s="41"/>
      <c r="I12" s="42">
        <f>SUM(I13:I18)</f>
        <v>0</v>
      </c>
      <c r="J12" s="42">
        <f>SUM(J13:J18)</f>
        <v>0</v>
      </c>
      <c r="K12" s="42">
        <f>SUM(K13:K18)</f>
        <v>0</v>
      </c>
      <c r="L12" s="42">
        <f>SUM(L13:L18)</f>
        <v>0</v>
      </c>
      <c r="M12" s="200">
        <f t="shared" si="0"/>
        <v>0</v>
      </c>
    </row>
    <row r="13" spans="1:13" s="48" customFormat="1" ht="15" customHeight="1" thickBot="1">
      <c r="A13" s="4" t="s">
        <v>35</v>
      </c>
      <c r="B13" s="44"/>
      <c r="C13" s="45"/>
      <c r="D13" s="46" t="s">
        <v>36</v>
      </c>
      <c r="E13" s="38" t="s">
        <v>37</v>
      </c>
      <c r="F13" s="47"/>
      <c r="G13" s="47"/>
      <c r="H13" s="47"/>
      <c r="I13" s="32"/>
      <c r="J13" s="164"/>
      <c r="K13" s="164"/>
      <c r="L13" s="164"/>
      <c r="M13" s="164">
        <f t="shared" si="0"/>
        <v>0</v>
      </c>
    </row>
    <row r="14" spans="1:13" s="48" customFormat="1" ht="15" customHeight="1" thickBot="1">
      <c r="A14" s="4" t="s">
        <v>38</v>
      </c>
      <c r="B14" s="44"/>
      <c r="C14" s="45"/>
      <c r="D14" s="29" t="s">
        <v>39</v>
      </c>
      <c r="E14" s="38" t="s">
        <v>40</v>
      </c>
      <c r="F14" s="47"/>
      <c r="G14" s="47"/>
      <c r="H14" s="47"/>
      <c r="I14" s="32"/>
      <c r="J14" s="164"/>
      <c r="K14" s="164"/>
      <c r="L14" s="164"/>
      <c r="M14" s="164">
        <f t="shared" si="0"/>
        <v>0</v>
      </c>
    </row>
    <row r="15" spans="1:13" s="48" customFormat="1" ht="15" customHeight="1" thickBot="1">
      <c r="A15" s="4" t="s">
        <v>41</v>
      </c>
      <c r="B15" s="44"/>
      <c r="C15" s="45"/>
      <c r="D15" s="29" t="s">
        <v>42</v>
      </c>
      <c r="E15" s="38" t="s">
        <v>43</v>
      </c>
      <c r="F15" s="47"/>
      <c r="G15" s="47"/>
      <c r="H15" s="47"/>
      <c r="I15" s="32"/>
      <c r="J15" s="164"/>
      <c r="K15" s="164"/>
      <c r="L15" s="164"/>
      <c r="M15" s="164">
        <f t="shared" si="0"/>
        <v>0</v>
      </c>
    </row>
    <row r="16" spans="1:13" s="48" customFormat="1" ht="15" customHeight="1" thickBot="1">
      <c r="A16" s="4" t="s">
        <v>44</v>
      </c>
      <c r="B16" s="44"/>
      <c r="C16" s="45"/>
      <c r="D16" s="29" t="s">
        <v>45</v>
      </c>
      <c r="E16" s="38" t="s">
        <v>46</v>
      </c>
      <c r="F16" s="47"/>
      <c r="G16" s="47"/>
      <c r="H16" s="47"/>
      <c r="I16" s="32"/>
      <c r="J16" s="164"/>
      <c r="K16" s="164"/>
      <c r="L16" s="164"/>
      <c r="M16" s="164">
        <f t="shared" si="0"/>
        <v>0</v>
      </c>
    </row>
    <row r="17" spans="1:13" s="48" customFormat="1" ht="15" customHeight="1" thickBot="1">
      <c r="A17" s="4" t="s">
        <v>47</v>
      </c>
      <c r="B17" s="44"/>
      <c r="C17" s="45"/>
      <c r="D17" s="29" t="s">
        <v>48</v>
      </c>
      <c r="E17" s="38" t="s">
        <v>49</v>
      </c>
      <c r="F17" s="47"/>
      <c r="G17" s="47"/>
      <c r="H17" s="47"/>
      <c r="I17" s="32"/>
      <c r="J17" s="164"/>
      <c r="K17" s="164"/>
      <c r="L17" s="164"/>
      <c r="M17" s="164">
        <f t="shared" si="0"/>
        <v>0</v>
      </c>
    </row>
    <row r="18" spans="1:13" s="48" customFormat="1" ht="15" customHeight="1" thickBot="1">
      <c r="A18" s="4" t="s">
        <v>50</v>
      </c>
      <c r="B18" s="44"/>
      <c r="C18" s="45"/>
      <c r="D18" s="49" t="s">
        <v>51</v>
      </c>
      <c r="E18" s="38" t="s">
        <v>52</v>
      </c>
      <c r="F18" s="47"/>
      <c r="G18" s="47"/>
      <c r="H18" s="47"/>
      <c r="I18" s="32"/>
      <c r="J18" s="164"/>
      <c r="K18" s="164"/>
      <c r="L18" s="164"/>
      <c r="M18" s="164">
        <f t="shared" si="0"/>
        <v>0</v>
      </c>
    </row>
    <row r="19" spans="1:13" s="20" customFormat="1" ht="15" customHeight="1" thickBot="1">
      <c r="A19" s="4" t="s">
        <v>53</v>
      </c>
      <c r="B19" s="21"/>
      <c r="C19" s="22" t="s">
        <v>54</v>
      </c>
      <c r="D19" s="40" t="s">
        <v>19</v>
      </c>
      <c r="E19" s="41"/>
      <c r="F19" s="41"/>
      <c r="G19" s="41"/>
      <c r="H19" s="41"/>
      <c r="I19" s="25">
        <f>SUM(I20:I28)</f>
        <v>0</v>
      </c>
      <c r="J19" s="168">
        <f>SUM(J20:J28)</f>
        <v>0</v>
      </c>
      <c r="K19" s="168">
        <f>SUM(K20:K28)</f>
        <v>1749</v>
      </c>
      <c r="L19" s="168">
        <f>SUM(L20:L28)</f>
        <v>520</v>
      </c>
      <c r="M19" s="200">
        <f t="shared" si="0"/>
        <v>2269</v>
      </c>
    </row>
    <row r="20" spans="1:13" s="34" customFormat="1" ht="15" customHeight="1" thickBot="1">
      <c r="A20" s="4" t="s">
        <v>55</v>
      </c>
      <c r="B20" s="27"/>
      <c r="C20" s="28"/>
      <c r="D20" s="35" t="s">
        <v>56</v>
      </c>
      <c r="E20" s="38" t="s">
        <v>57</v>
      </c>
      <c r="F20" s="38"/>
      <c r="G20" s="38"/>
      <c r="H20" s="50"/>
      <c r="I20" s="32"/>
      <c r="J20" s="164"/>
      <c r="K20" s="164"/>
      <c r="L20" s="164"/>
      <c r="M20" s="164">
        <f t="shared" si="0"/>
        <v>0</v>
      </c>
    </row>
    <row r="21" spans="1:13" s="34" customFormat="1" ht="15" customHeight="1" thickBot="1">
      <c r="A21" s="4" t="s">
        <v>58</v>
      </c>
      <c r="B21" s="27"/>
      <c r="C21" s="28"/>
      <c r="D21" s="35" t="s">
        <v>59</v>
      </c>
      <c r="E21" s="38" t="s">
        <v>60</v>
      </c>
      <c r="F21" s="38"/>
      <c r="G21" s="38"/>
      <c r="H21" s="50"/>
      <c r="I21" s="32"/>
      <c r="J21" s="164"/>
      <c r="K21" s="164"/>
      <c r="L21" s="164">
        <v>410</v>
      </c>
      <c r="M21" s="164">
        <f t="shared" si="0"/>
        <v>410</v>
      </c>
    </row>
    <row r="22" spans="1:13" s="34" customFormat="1" ht="15" customHeight="1" thickBot="1">
      <c r="A22" s="4" t="s">
        <v>61</v>
      </c>
      <c r="B22" s="27"/>
      <c r="C22" s="28"/>
      <c r="D22" s="35" t="s">
        <v>62</v>
      </c>
      <c r="E22" s="50" t="s">
        <v>63</v>
      </c>
      <c r="F22" s="50"/>
      <c r="G22" s="50"/>
      <c r="H22" s="50"/>
      <c r="I22" s="32"/>
      <c r="J22" s="164"/>
      <c r="K22" s="164"/>
      <c r="L22" s="164"/>
      <c r="M22" s="164">
        <f t="shared" si="0"/>
        <v>0</v>
      </c>
    </row>
    <row r="23" spans="1:13" s="34" customFormat="1" ht="15" customHeight="1" thickBot="1">
      <c r="A23" s="4" t="s">
        <v>64</v>
      </c>
      <c r="B23" s="27"/>
      <c r="C23" s="28"/>
      <c r="D23" s="35" t="s">
        <v>65</v>
      </c>
      <c r="E23" s="50" t="s">
        <v>66</v>
      </c>
      <c r="F23" s="38"/>
      <c r="G23" s="38"/>
      <c r="H23" s="38"/>
      <c r="I23" s="32"/>
      <c r="J23" s="164"/>
      <c r="K23" s="164"/>
      <c r="L23" s="164"/>
      <c r="M23" s="164">
        <f t="shared" si="0"/>
        <v>0</v>
      </c>
    </row>
    <row r="24" spans="1:13" s="34" customFormat="1" ht="15" customHeight="1" thickBot="1">
      <c r="A24" s="4" t="s">
        <v>67</v>
      </c>
      <c r="B24" s="27"/>
      <c r="C24" s="28"/>
      <c r="D24" s="35" t="s">
        <v>68</v>
      </c>
      <c r="E24" s="50" t="s">
        <v>69</v>
      </c>
      <c r="F24" s="38"/>
      <c r="G24" s="38"/>
      <c r="H24" s="38"/>
      <c r="I24" s="32"/>
      <c r="J24" s="164"/>
      <c r="K24" s="164">
        <v>1377</v>
      </c>
      <c r="L24" s="164"/>
      <c r="M24" s="164">
        <f t="shared" si="0"/>
        <v>1377</v>
      </c>
    </row>
    <row r="25" spans="1:13" s="34" customFormat="1" ht="15" customHeight="1" thickBot="1">
      <c r="A25" s="4" t="s">
        <v>70</v>
      </c>
      <c r="B25" s="27"/>
      <c r="C25" s="28"/>
      <c r="D25" s="35" t="s">
        <v>71</v>
      </c>
      <c r="E25" s="50" t="s">
        <v>72</v>
      </c>
      <c r="F25" s="38"/>
      <c r="G25" s="38"/>
      <c r="H25" s="38"/>
      <c r="I25" s="32"/>
      <c r="J25" s="164"/>
      <c r="K25" s="164">
        <v>372</v>
      </c>
      <c r="L25" s="164">
        <v>110</v>
      </c>
      <c r="M25" s="164">
        <f t="shared" si="0"/>
        <v>482</v>
      </c>
    </row>
    <row r="26" spans="1:13" s="34" customFormat="1" ht="15" customHeight="1" thickBot="1">
      <c r="A26" s="4" t="s">
        <v>73</v>
      </c>
      <c r="B26" s="27"/>
      <c r="C26" s="28"/>
      <c r="D26" s="35" t="s">
        <v>74</v>
      </c>
      <c r="E26" s="50" t="s">
        <v>75</v>
      </c>
      <c r="F26" s="38"/>
      <c r="G26" s="38"/>
      <c r="H26" s="38"/>
      <c r="I26" s="32"/>
      <c r="J26" s="164"/>
      <c r="K26" s="164"/>
      <c r="L26" s="164"/>
      <c r="M26" s="164">
        <f t="shared" si="0"/>
        <v>0</v>
      </c>
    </row>
    <row r="27" spans="1:13" s="34" customFormat="1" ht="15" customHeight="1" thickBot="1">
      <c r="A27" s="4" t="s">
        <v>76</v>
      </c>
      <c r="B27" s="27"/>
      <c r="C27" s="28"/>
      <c r="D27" s="35" t="s">
        <v>77</v>
      </c>
      <c r="E27" s="50" t="s">
        <v>78</v>
      </c>
      <c r="F27" s="38"/>
      <c r="G27" s="38"/>
      <c r="H27" s="38"/>
      <c r="I27" s="32"/>
      <c r="J27" s="164"/>
      <c r="K27" s="164"/>
      <c r="L27" s="164"/>
      <c r="M27" s="164">
        <f t="shared" si="0"/>
        <v>0</v>
      </c>
    </row>
    <row r="28" spans="1:13" s="34" customFormat="1" ht="15" customHeight="1" thickBot="1">
      <c r="A28" s="4" t="s">
        <v>79</v>
      </c>
      <c r="B28" s="27"/>
      <c r="C28" s="28"/>
      <c r="D28" s="35" t="s">
        <v>80</v>
      </c>
      <c r="E28" s="50" t="s">
        <v>81</v>
      </c>
      <c r="F28" s="38"/>
      <c r="G28" s="38"/>
      <c r="H28" s="38"/>
      <c r="I28" s="32"/>
      <c r="J28" s="164"/>
      <c r="K28" s="164"/>
      <c r="L28" s="164"/>
      <c r="M28" s="164">
        <f t="shared" si="0"/>
        <v>0</v>
      </c>
    </row>
    <row r="29" spans="1:13" s="20" customFormat="1" ht="15" customHeight="1" thickBot="1">
      <c r="A29" s="4" t="s">
        <v>82</v>
      </c>
      <c r="B29" s="21"/>
      <c r="C29" s="22" t="s">
        <v>83</v>
      </c>
      <c r="D29" s="23" t="s">
        <v>84</v>
      </c>
      <c r="E29" s="24"/>
      <c r="F29" s="41"/>
      <c r="G29" s="41"/>
      <c r="H29" s="41"/>
      <c r="I29" s="42">
        <f>SUM(I30:I31)</f>
        <v>0</v>
      </c>
      <c r="J29" s="42">
        <f>SUM(J30:J31)</f>
        <v>0</v>
      </c>
      <c r="K29" s="42">
        <f>SUM(K30:K31)</f>
        <v>0</v>
      </c>
      <c r="L29" s="42">
        <f>SUM(L30:L31)</f>
        <v>0</v>
      </c>
      <c r="M29" s="200">
        <f t="shared" si="0"/>
        <v>0</v>
      </c>
    </row>
    <row r="30" spans="1:13" s="55" customFormat="1" ht="15" customHeight="1" thickBot="1">
      <c r="A30" s="4" t="s">
        <v>85</v>
      </c>
      <c r="B30" s="51"/>
      <c r="C30" s="52"/>
      <c r="D30" s="29" t="s">
        <v>86</v>
      </c>
      <c r="E30" s="50" t="s">
        <v>87</v>
      </c>
      <c r="F30" s="53"/>
      <c r="G30" s="54"/>
      <c r="H30" s="54"/>
      <c r="I30" s="32"/>
      <c r="J30" s="164"/>
      <c r="K30" s="164"/>
      <c r="L30" s="164"/>
      <c r="M30" s="164">
        <f t="shared" si="0"/>
        <v>0</v>
      </c>
    </row>
    <row r="31" spans="1:13" s="55" customFormat="1" ht="15" customHeight="1" thickBot="1">
      <c r="A31" s="4" t="s">
        <v>88</v>
      </c>
      <c r="B31" s="51"/>
      <c r="C31" s="52"/>
      <c r="D31" s="29" t="s">
        <v>89</v>
      </c>
      <c r="E31" s="50" t="s">
        <v>90</v>
      </c>
      <c r="F31" s="53"/>
      <c r="G31" s="54"/>
      <c r="H31" s="54"/>
      <c r="I31" s="32"/>
      <c r="J31" s="164"/>
      <c r="K31" s="164"/>
      <c r="L31" s="164"/>
      <c r="M31" s="164">
        <f t="shared" si="0"/>
        <v>0</v>
      </c>
    </row>
    <row r="32" spans="1:13" s="20" customFormat="1" ht="15" customHeight="1" thickBot="1">
      <c r="A32" s="4" t="s">
        <v>91</v>
      </c>
      <c r="B32" s="15" t="s">
        <v>92</v>
      </c>
      <c r="C32" s="16" t="s">
        <v>93</v>
      </c>
      <c r="D32" s="16"/>
      <c r="E32" s="16"/>
      <c r="F32" s="16"/>
      <c r="G32" s="16"/>
      <c r="H32" s="16"/>
      <c r="I32" s="18">
        <f>SUM(I33,I36,I39)</f>
        <v>0</v>
      </c>
      <c r="J32" s="18">
        <f>SUM(J33,J36,J39)</f>
        <v>0</v>
      </c>
      <c r="K32" s="18">
        <f>SUM(K33,K36,K39)</f>
        <v>0</v>
      </c>
      <c r="L32" s="18">
        <f>SUM(L33,L36,L39)</f>
        <v>0</v>
      </c>
      <c r="M32" s="198">
        <f t="shared" si="0"/>
        <v>0</v>
      </c>
    </row>
    <row r="33" spans="1:13" s="20" customFormat="1" ht="15" customHeight="1" thickBot="1">
      <c r="A33" s="4" t="s">
        <v>94</v>
      </c>
      <c r="B33" s="21"/>
      <c r="C33" s="56" t="s">
        <v>95</v>
      </c>
      <c r="D33" s="57" t="s">
        <v>96</v>
      </c>
      <c r="E33" s="23"/>
      <c r="F33" s="24"/>
      <c r="G33" s="24"/>
      <c r="H33" s="24"/>
      <c r="I33" s="25">
        <f>SUM(I34:I35)</f>
        <v>0</v>
      </c>
      <c r="J33" s="25">
        <f>SUM(J34:J35)</f>
        <v>0</v>
      </c>
      <c r="K33" s="25">
        <f>SUM(K34:K35)</f>
        <v>0</v>
      </c>
      <c r="L33" s="25">
        <f>SUM(L34:L35)</f>
        <v>0</v>
      </c>
      <c r="M33" s="199">
        <f t="shared" si="0"/>
        <v>0</v>
      </c>
    </row>
    <row r="34" spans="1:13" s="34" customFormat="1" ht="15" customHeight="1" thickBot="1">
      <c r="A34" s="4" t="s">
        <v>97</v>
      </c>
      <c r="B34" s="27"/>
      <c r="C34" s="28"/>
      <c r="D34" s="29" t="s">
        <v>98</v>
      </c>
      <c r="E34" s="38" t="s">
        <v>99</v>
      </c>
      <c r="F34" s="38"/>
      <c r="G34" s="38"/>
      <c r="H34" s="38"/>
      <c r="I34" s="32"/>
      <c r="J34" s="32"/>
      <c r="K34" s="32"/>
      <c r="L34" s="32"/>
      <c r="M34" s="164">
        <f t="shared" si="0"/>
        <v>0</v>
      </c>
    </row>
    <row r="35" spans="1:13" s="34" customFormat="1" ht="15" customHeight="1" thickBot="1">
      <c r="A35" s="4" t="s">
        <v>100</v>
      </c>
      <c r="B35" s="27"/>
      <c r="C35" s="29"/>
      <c r="D35" s="29" t="s">
        <v>101</v>
      </c>
      <c r="E35" s="38" t="s">
        <v>102</v>
      </c>
      <c r="F35" s="39"/>
      <c r="G35" s="39"/>
      <c r="H35" s="38"/>
      <c r="I35" s="32"/>
      <c r="J35" s="32"/>
      <c r="K35" s="32"/>
      <c r="L35" s="32"/>
      <c r="M35" s="164">
        <f t="shared" si="0"/>
        <v>0</v>
      </c>
    </row>
    <row r="36" spans="1:13" s="20" customFormat="1" ht="15" customHeight="1" thickBot="1">
      <c r="A36" s="4" t="s">
        <v>103</v>
      </c>
      <c r="B36" s="21"/>
      <c r="C36" s="56" t="s">
        <v>104</v>
      </c>
      <c r="D36" s="58" t="s">
        <v>93</v>
      </c>
      <c r="E36" s="40"/>
      <c r="F36" s="41"/>
      <c r="G36" s="41"/>
      <c r="H36" s="41"/>
      <c r="I36" s="42">
        <f>SUM(I37:I38)</f>
        <v>0</v>
      </c>
      <c r="J36" s="42">
        <f>SUM(J37:J38)</f>
        <v>0</v>
      </c>
      <c r="K36" s="42">
        <f>SUM(K37:K38)</f>
        <v>0</v>
      </c>
      <c r="L36" s="42">
        <f>SUM(L37:L38)</f>
        <v>0</v>
      </c>
      <c r="M36" s="200">
        <f t="shared" si="0"/>
        <v>0</v>
      </c>
    </row>
    <row r="37" spans="1:13" s="34" customFormat="1" ht="15" customHeight="1" thickBot="1">
      <c r="A37" s="4" t="s">
        <v>105</v>
      </c>
      <c r="B37" s="27"/>
      <c r="C37" s="28"/>
      <c r="D37" s="29" t="s">
        <v>106</v>
      </c>
      <c r="E37" s="38" t="s">
        <v>107</v>
      </c>
      <c r="F37" s="38"/>
      <c r="G37" s="38"/>
      <c r="H37" s="38"/>
      <c r="I37" s="32"/>
      <c r="J37" s="32"/>
      <c r="K37" s="32"/>
      <c r="L37" s="32"/>
      <c r="M37" s="164">
        <f t="shared" si="0"/>
        <v>0</v>
      </c>
    </row>
    <row r="38" spans="1:13" s="34" customFormat="1" ht="15" customHeight="1" thickBot="1">
      <c r="A38" s="4" t="s">
        <v>108</v>
      </c>
      <c r="B38" s="27"/>
      <c r="C38" s="28"/>
      <c r="D38" s="29" t="s">
        <v>109</v>
      </c>
      <c r="E38" s="38" t="s">
        <v>110</v>
      </c>
      <c r="F38" s="50"/>
      <c r="G38" s="50"/>
      <c r="H38" s="50"/>
      <c r="I38" s="32"/>
      <c r="J38" s="32"/>
      <c r="K38" s="32"/>
      <c r="L38" s="32"/>
      <c r="M38" s="164">
        <f t="shared" si="0"/>
        <v>0</v>
      </c>
    </row>
    <row r="39" spans="1:13" s="20" customFormat="1" ht="15" customHeight="1" thickBot="1">
      <c r="A39" s="4" t="s">
        <v>111</v>
      </c>
      <c r="B39" s="21"/>
      <c r="C39" s="56" t="s">
        <v>112</v>
      </c>
      <c r="D39" s="23" t="s">
        <v>113</v>
      </c>
      <c r="E39" s="59"/>
      <c r="F39" s="24"/>
      <c r="G39" s="24"/>
      <c r="H39" s="24"/>
      <c r="I39" s="25">
        <f>SUM(I41)</f>
        <v>0</v>
      </c>
      <c r="J39" s="25">
        <f>SUM(J41)</f>
        <v>0</v>
      </c>
      <c r="K39" s="25">
        <f>SUM(K41)</f>
        <v>0</v>
      </c>
      <c r="L39" s="25">
        <f>SUM(L41)</f>
        <v>0</v>
      </c>
      <c r="M39" s="199">
        <f t="shared" si="0"/>
        <v>0</v>
      </c>
    </row>
    <row r="40" spans="1:13" s="20" customFormat="1" ht="15" customHeight="1" thickBot="1">
      <c r="A40" s="4"/>
      <c r="B40" s="21"/>
      <c r="C40" s="56"/>
      <c r="D40" s="29" t="s">
        <v>115</v>
      </c>
      <c r="E40" s="38" t="s">
        <v>116</v>
      </c>
      <c r="F40" s="24"/>
      <c r="G40" s="24"/>
      <c r="H40" s="24"/>
      <c r="I40" s="25"/>
      <c r="J40" s="163"/>
      <c r="K40" s="163"/>
      <c r="L40" s="163"/>
      <c r="M40" s="199"/>
    </row>
    <row r="41" spans="1:13" s="34" customFormat="1" ht="15" customHeight="1" thickBot="1">
      <c r="A41" s="4" t="s">
        <v>114</v>
      </c>
      <c r="B41" s="27"/>
      <c r="C41" s="28"/>
      <c r="D41" s="29" t="s">
        <v>118</v>
      </c>
      <c r="E41" s="50" t="s">
        <v>119</v>
      </c>
      <c r="F41" s="50"/>
      <c r="G41" s="50"/>
      <c r="H41" s="50"/>
      <c r="I41" s="60"/>
      <c r="J41" s="173"/>
      <c r="K41" s="173"/>
      <c r="L41" s="173"/>
      <c r="M41" s="173">
        <f t="shared" si="0"/>
        <v>0</v>
      </c>
    </row>
    <row r="42" spans="1:13" s="20" customFormat="1" ht="30" customHeight="1" thickBot="1">
      <c r="A42" s="4" t="s">
        <v>117</v>
      </c>
      <c r="B42" s="62" t="s">
        <v>847</v>
      </c>
      <c r="C42" s="63"/>
      <c r="D42" s="63"/>
      <c r="E42" s="63"/>
      <c r="F42" s="63"/>
      <c r="G42" s="63"/>
      <c r="H42" s="63"/>
      <c r="I42" s="64">
        <f>SUM(I7,I32)</f>
        <v>0</v>
      </c>
      <c r="J42" s="64">
        <f>SUM(J7,J32)</f>
        <v>0</v>
      </c>
      <c r="K42" s="64">
        <f>SUM(K7,K32)</f>
        <v>1749</v>
      </c>
      <c r="L42" s="64">
        <f>SUM(L7,L32)</f>
        <v>520</v>
      </c>
      <c r="M42" s="201">
        <f t="shared" si="0"/>
        <v>2269</v>
      </c>
    </row>
    <row r="43" spans="1:13" s="67" customFormat="1" ht="15" customHeight="1" thickBot="1">
      <c r="A43" s="4" t="s">
        <v>120</v>
      </c>
      <c r="B43" s="15" t="s">
        <v>123</v>
      </c>
      <c r="C43" s="66" t="s">
        <v>124</v>
      </c>
      <c r="D43" s="66"/>
      <c r="E43" s="66"/>
      <c r="F43" s="66"/>
      <c r="G43" s="66"/>
      <c r="H43" s="66"/>
      <c r="I43" s="18">
        <f>SUM(I44,I46,I49)</f>
        <v>101991</v>
      </c>
      <c r="J43" s="18">
        <f>SUM(J44,J46,J49)</f>
        <v>0</v>
      </c>
      <c r="K43" s="18">
        <f>SUM(K44,K46,K49)</f>
        <v>0</v>
      </c>
      <c r="L43" s="18">
        <f>SUM(L44,L46,L49)</f>
        <v>0</v>
      </c>
      <c r="M43" s="198">
        <f t="shared" si="0"/>
        <v>101991</v>
      </c>
    </row>
    <row r="44" spans="1:13" s="67" customFormat="1" ht="15" customHeight="1" thickBot="1">
      <c r="A44" s="4" t="s">
        <v>122</v>
      </c>
      <c r="B44" s="68"/>
      <c r="C44" s="22" t="s">
        <v>126</v>
      </c>
      <c r="D44" s="40" t="s">
        <v>127</v>
      </c>
      <c r="E44" s="40"/>
      <c r="F44" s="40"/>
      <c r="G44" s="40"/>
      <c r="H44" s="40"/>
      <c r="I44" s="42">
        <f>SUM(I45)</f>
        <v>0</v>
      </c>
      <c r="J44" s="42">
        <f>SUM(J45)</f>
        <v>0</v>
      </c>
      <c r="K44" s="42">
        <f>SUM(K45)</f>
        <v>0</v>
      </c>
      <c r="L44" s="42">
        <f>SUM(L45)</f>
        <v>0</v>
      </c>
      <c r="M44" s="200">
        <f t="shared" si="0"/>
        <v>0</v>
      </c>
    </row>
    <row r="45" spans="1:13" s="34" customFormat="1" ht="15" customHeight="1" thickBot="1">
      <c r="A45" s="4" t="s">
        <v>125</v>
      </c>
      <c r="B45" s="27"/>
      <c r="C45" s="29"/>
      <c r="D45" s="35" t="s">
        <v>129</v>
      </c>
      <c r="E45" s="38" t="s">
        <v>130</v>
      </c>
      <c r="F45" s="38"/>
      <c r="G45" s="38"/>
      <c r="H45" s="38"/>
      <c r="I45" s="32"/>
      <c r="J45" s="32"/>
      <c r="K45" s="32"/>
      <c r="L45" s="32"/>
      <c r="M45" s="164">
        <f t="shared" si="0"/>
        <v>0</v>
      </c>
    </row>
    <row r="46" spans="1:13" s="20" customFormat="1" ht="15" customHeight="1" thickBot="1">
      <c r="A46" s="4" t="s">
        <v>128</v>
      </c>
      <c r="B46" s="21"/>
      <c r="C46" s="22" t="s">
        <v>132</v>
      </c>
      <c r="D46" s="40" t="s">
        <v>133</v>
      </c>
      <c r="E46" s="40"/>
      <c r="F46" s="40"/>
      <c r="G46" s="40"/>
      <c r="H46" s="24"/>
      <c r="I46" s="42">
        <f>SUM(I47:I48)</f>
        <v>6016</v>
      </c>
      <c r="J46" s="42">
        <f>SUM(J47:J48)</f>
        <v>0</v>
      </c>
      <c r="K46" s="42">
        <f>SUM(K47:K48)</f>
        <v>0</v>
      </c>
      <c r="L46" s="42">
        <f>SUM(L47:L48)</f>
        <v>0</v>
      </c>
      <c r="M46" s="200">
        <f t="shared" si="0"/>
        <v>6016</v>
      </c>
    </row>
    <row r="47" spans="1:13" s="55" customFormat="1" ht="15" customHeight="1" thickBot="1">
      <c r="A47" s="4" t="s">
        <v>131</v>
      </c>
      <c r="B47" s="51"/>
      <c r="C47" s="29"/>
      <c r="D47" s="29" t="s">
        <v>135</v>
      </c>
      <c r="E47" s="50" t="s">
        <v>136</v>
      </c>
      <c r="F47" s="50"/>
      <c r="G47" s="50"/>
      <c r="H47" s="54"/>
      <c r="I47" s="60">
        <f>'[1]Javaslat_II'!L339</f>
        <v>6016</v>
      </c>
      <c r="J47" s="60"/>
      <c r="K47" s="60"/>
      <c r="L47" s="60"/>
      <c r="M47" s="173">
        <f t="shared" si="0"/>
        <v>6016</v>
      </c>
    </row>
    <row r="48" spans="1:13" s="55" customFormat="1" ht="15" customHeight="1" thickBot="1">
      <c r="A48" s="4" t="s">
        <v>134</v>
      </c>
      <c r="B48" s="51"/>
      <c r="C48" s="29"/>
      <c r="D48" s="29" t="s">
        <v>138</v>
      </c>
      <c r="E48" s="50" t="s">
        <v>139</v>
      </c>
      <c r="F48" s="50"/>
      <c r="G48" s="50"/>
      <c r="H48" s="54"/>
      <c r="I48" s="60"/>
      <c r="J48" s="60"/>
      <c r="K48" s="60"/>
      <c r="L48" s="60"/>
      <c r="M48" s="173">
        <f t="shared" si="0"/>
        <v>0</v>
      </c>
    </row>
    <row r="49" spans="1:13" s="20" customFormat="1" ht="15" customHeight="1" thickBot="1">
      <c r="A49" s="4" t="s">
        <v>137</v>
      </c>
      <c r="B49" s="69"/>
      <c r="C49" s="70" t="s">
        <v>141</v>
      </c>
      <c r="D49" s="71" t="s">
        <v>142</v>
      </c>
      <c r="E49" s="72"/>
      <c r="F49" s="72"/>
      <c r="G49" s="72"/>
      <c r="H49" s="72"/>
      <c r="I49" s="73">
        <f>M80-M7-M32-M46</f>
        <v>95975</v>
      </c>
      <c r="J49" s="73"/>
      <c r="K49" s="73"/>
      <c r="L49" s="73"/>
      <c r="M49" s="202">
        <f t="shared" si="0"/>
        <v>95975</v>
      </c>
    </row>
    <row r="50" spans="1:13" s="20" customFormat="1" ht="15" customHeight="1" thickBot="1">
      <c r="A50" s="4" t="s">
        <v>140</v>
      </c>
      <c r="B50" s="75"/>
      <c r="C50" s="76"/>
      <c r="D50" s="77"/>
      <c r="E50" s="77"/>
      <c r="F50" s="77"/>
      <c r="G50" s="77"/>
      <c r="H50" s="77"/>
      <c r="I50" s="18"/>
      <c r="J50" s="18"/>
      <c r="K50" s="18"/>
      <c r="L50" s="18"/>
      <c r="M50" s="198">
        <f t="shared" si="0"/>
        <v>0</v>
      </c>
    </row>
    <row r="51" spans="1:13" s="20" customFormat="1" ht="30" customHeight="1" thickBot="1">
      <c r="A51" s="4" t="s">
        <v>143</v>
      </c>
      <c r="B51" s="78" t="s">
        <v>848</v>
      </c>
      <c r="C51" s="79"/>
      <c r="D51" s="79"/>
      <c r="E51" s="79"/>
      <c r="F51" s="79"/>
      <c r="G51" s="79"/>
      <c r="H51" s="79"/>
      <c r="I51" s="64">
        <f>SUM(I42,I43,I50)</f>
        <v>101991</v>
      </c>
      <c r="J51" s="64">
        <f>SUM(J42,J43,J50)</f>
        <v>0</v>
      </c>
      <c r="K51" s="64">
        <f>SUM(K42,K43,K50)</f>
        <v>1749</v>
      </c>
      <c r="L51" s="64">
        <f>SUM(L42,L43,L50)</f>
        <v>520</v>
      </c>
      <c r="M51" s="203">
        <f t="shared" si="0"/>
        <v>104260</v>
      </c>
    </row>
    <row r="52" spans="1:13" s="48" customFormat="1" ht="15" customHeight="1" thickBot="1">
      <c r="A52" s="4" t="s">
        <v>144</v>
      </c>
      <c r="B52" s="182"/>
      <c r="C52" s="183"/>
      <c r="D52" s="183"/>
      <c r="E52" s="183"/>
      <c r="F52" s="183"/>
      <c r="G52" s="183"/>
      <c r="H52" s="183"/>
      <c r="I52" s="183"/>
      <c r="J52" s="183"/>
      <c r="K52" s="183"/>
      <c r="L52" s="183"/>
      <c r="M52" s="184"/>
    </row>
    <row r="53" spans="1:13" ht="64.5" customHeight="1" thickBot="1">
      <c r="A53" s="4" t="s">
        <v>146</v>
      </c>
      <c r="B53" s="13" t="s">
        <v>12</v>
      </c>
      <c r="C53" s="13"/>
      <c r="D53" s="13"/>
      <c r="E53" s="13"/>
      <c r="F53" s="13"/>
      <c r="G53" s="13"/>
      <c r="H53" s="13"/>
      <c r="I53" s="14" t="s">
        <v>334</v>
      </c>
      <c r="J53" s="14" t="s">
        <v>843</v>
      </c>
      <c r="K53" s="14" t="s">
        <v>844</v>
      </c>
      <c r="L53" s="14" t="s">
        <v>845</v>
      </c>
      <c r="M53" s="14" t="s">
        <v>846</v>
      </c>
    </row>
    <row r="54" spans="1:13" s="86" customFormat="1" ht="16.5" thickBot="1">
      <c r="A54" s="4" t="s">
        <v>147</v>
      </c>
      <c r="B54" s="83" t="s">
        <v>18</v>
      </c>
      <c r="C54" s="84" t="s">
        <v>149</v>
      </c>
      <c r="D54" s="84"/>
      <c r="E54" s="84"/>
      <c r="F54" s="84"/>
      <c r="G54" s="84"/>
      <c r="H54" s="84"/>
      <c r="I54" s="85">
        <f>SUM(I55:I59)</f>
        <v>5935</v>
      </c>
      <c r="J54" s="85">
        <f>SUM(J55:J59)</f>
        <v>77506</v>
      </c>
      <c r="K54" s="85">
        <f>SUM(K55:K59)</f>
        <v>20264</v>
      </c>
      <c r="L54" s="85">
        <f>SUM(L55:L59)</f>
        <v>0</v>
      </c>
      <c r="M54" s="204">
        <f aca="true" t="shared" si="1" ref="M54:M80">SUM(I54:L54)</f>
        <v>103705</v>
      </c>
    </row>
    <row r="55" spans="1:13" s="86" customFormat="1" ht="16.5" thickBot="1">
      <c r="A55" s="4" t="s">
        <v>148</v>
      </c>
      <c r="B55" s="87"/>
      <c r="C55" s="88" t="s">
        <v>21</v>
      </c>
      <c r="D55" s="89" t="s">
        <v>151</v>
      </c>
      <c r="E55" s="89"/>
      <c r="F55" s="89"/>
      <c r="G55" s="89"/>
      <c r="H55" s="90"/>
      <c r="I55" s="91"/>
      <c r="J55" s="91">
        <v>52734</v>
      </c>
      <c r="K55" s="91">
        <v>9277</v>
      </c>
      <c r="L55" s="91"/>
      <c r="M55" s="205">
        <f t="shared" si="1"/>
        <v>62011</v>
      </c>
    </row>
    <row r="56" spans="1:13" s="86" customFormat="1" ht="16.5" thickBot="1">
      <c r="A56" s="4" t="s">
        <v>150</v>
      </c>
      <c r="B56" s="87"/>
      <c r="C56" s="88" t="s">
        <v>33</v>
      </c>
      <c r="D56" s="92" t="s">
        <v>153</v>
      </c>
      <c r="E56" s="93"/>
      <c r="F56" s="92"/>
      <c r="G56" s="92"/>
      <c r="H56" s="94"/>
      <c r="I56" s="95"/>
      <c r="J56" s="95">
        <v>14822</v>
      </c>
      <c r="K56" s="95">
        <v>2822</v>
      </c>
      <c r="L56" s="95"/>
      <c r="M56" s="206">
        <f t="shared" si="1"/>
        <v>17644</v>
      </c>
    </row>
    <row r="57" spans="1:13" s="86" customFormat="1" ht="16.5" thickBot="1">
      <c r="A57" s="4" t="s">
        <v>152</v>
      </c>
      <c r="B57" s="87"/>
      <c r="C57" s="88" t="s">
        <v>54</v>
      </c>
      <c r="D57" s="92" t="s">
        <v>155</v>
      </c>
      <c r="E57" s="93"/>
      <c r="F57" s="92"/>
      <c r="G57" s="92"/>
      <c r="H57" s="94"/>
      <c r="I57" s="95"/>
      <c r="J57" s="95">
        <f>'[1]8. melléklet'!J57+'[1]Javaslat_II'!N345+'[1]Javaslat_III'!N242</f>
        <v>9950</v>
      </c>
      <c r="K57" s="95">
        <f>'[1]8. melléklet'!K57+'[1]Javaslat_II'!N350+'[1]Javaslat_III'!N247</f>
        <v>8165</v>
      </c>
      <c r="L57" s="95"/>
      <c r="M57" s="206">
        <f t="shared" si="1"/>
        <v>18115</v>
      </c>
    </row>
    <row r="58" spans="1:13" s="86" customFormat="1" ht="16.5" thickBot="1">
      <c r="A58" s="4" t="s">
        <v>154</v>
      </c>
      <c r="B58" s="87"/>
      <c r="C58" s="88" t="s">
        <v>157</v>
      </c>
      <c r="D58" s="96" t="s">
        <v>158</v>
      </c>
      <c r="E58" s="97"/>
      <c r="F58" s="97"/>
      <c r="G58" s="96"/>
      <c r="H58" s="98"/>
      <c r="I58" s="99"/>
      <c r="J58" s="99"/>
      <c r="K58" s="99"/>
      <c r="L58" s="99"/>
      <c r="M58" s="207">
        <f t="shared" si="1"/>
        <v>0</v>
      </c>
    </row>
    <row r="59" spans="1:13" s="86" customFormat="1" ht="16.5" thickBot="1">
      <c r="A59" s="4" t="s">
        <v>156</v>
      </c>
      <c r="B59" s="87"/>
      <c r="C59" s="88" t="s">
        <v>83</v>
      </c>
      <c r="D59" s="92" t="s">
        <v>160</v>
      </c>
      <c r="E59" s="93"/>
      <c r="F59" s="92"/>
      <c r="G59" s="92"/>
      <c r="H59" s="94"/>
      <c r="I59" s="95">
        <f>SUM(I60:I65)</f>
        <v>5935</v>
      </c>
      <c r="J59" s="95">
        <f>SUM(J60:J65)</f>
        <v>0</v>
      </c>
      <c r="K59" s="95">
        <f>SUM(K60:K65)</f>
        <v>0</v>
      </c>
      <c r="L59" s="95">
        <f>SUM(L60:L65)</f>
        <v>0</v>
      </c>
      <c r="M59" s="206">
        <f t="shared" si="1"/>
        <v>5935</v>
      </c>
    </row>
    <row r="60" spans="1:13" s="106" customFormat="1" ht="15" thickBot="1">
      <c r="A60" s="4" t="s">
        <v>159</v>
      </c>
      <c r="B60" s="100"/>
      <c r="C60" s="101"/>
      <c r="D60" s="102" t="s">
        <v>162</v>
      </c>
      <c r="E60" s="103" t="s">
        <v>163</v>
      </c>
      <c r="F60" s="103"/>
      <c r="G60" s="103"/>
      <c r="H60" s="104"/>
      <c r="I60" s="105">
        <f>'[1]Javaslat_II'!N355</f>
        <v>5935</v>
      </c>
      <c r="J60" s="105"/>
      <c r="K60" s="105"/>
      <c r="L60" s="105"/>
      <c r="M60" s="105">
        <f t="shared" si="1"/>
        <v>5935</v>
      </c>
    </row>
    <row r="61" spans="1:13" s="106" customFormat="1" ht="15" thickBot="1">
      <c r="A61" s="4" t="s">
        <v>161</v>
      </c>
      <c r="B61" s="100"/>
      <c r="C61" s="101"/>
      <c r="D61" s="102" t="s">
        <v>165</v>
      </c>
      <c r="E61" s="103" t="s">
        <v>166</v>
      </c>
      <c r="F61" s="103"/>
      <c r="G61" s="103"/>
      <c r="H61" s="104"/>
      <c r="I61" s="105"/>
      <c r="J61" s="105"/>
      <c r="K61" s="105"/>
      <c r="L61" s="105"/>
      <c r="M61" s="105">
        <f t="shared" si="1"/>
        <v>0</v>
      </c>
    </row>
    <row r="62" spans="1:13" s="106" customFormat="1" ht="15" thickBot="1">
      <c r="A62" s="4" t="s">
        <v>164</v>
      </c>
      <c r="B62" s="100"/>
      <c r="C62" s="101"/>
      <c r="D62" s="102" t="s">
        <v>168</v>
      </c>
      <c r="E62" s="103" t="s">
        <v>169</v>
      </c>
      <c r="F62" s="107"/>
      <c r="G62" s="103"/>
      <c r="H62" s="104"/>
      <c r="I62" s="105"/>
      <c r="J62" s="105"/>
      <c r="K62" s="105"/>
      <c r="L62" s="105"/>
      <c r="M62" s="105">
        <f t="shared" si="1"/>
        <v>0</v>
      </c>
    </row>
    <row r="63" spans="1:13" s="106" customFormat="1" ht="15" thickBot="1">
      <c r="A63" s="4" t="s">
        <v>167</v>
      </c>
      <c r="B63" s="100"/>
      <c r="C63" s="101"/>
      <c r="D63" s="102" t="s">
        <v>171</v>
      </c>
      <c r="E63" s="108" t="s">
        <v>172</v>
      </c>
      <c r="F63" s="109"/>
      <c r="G63" s="108"/>
      <c r="H63" s="110"/>
      <c r="I63" s="111"/>
      <c r="J63" s="111"/>
      <c r="K63" s="111"/>
      <c r="L63" s="111"/>
      <c r="M63" s="111">
        <f t="shared" si="1"/>
        <v>0</v>
      </c>
    </row>
    <row r="64" spans="1:13" s="106" customFormat="1" ht="15" thickBot="1">
      <c r="A64" s="4" t="s">
        <v>170</v>
      </c>
      <c r="B64" s="100"/>
      <c r="C64" s="101"/>
      <c r="D64" s="102" t="s">
        <v>174</v>
      </c>
      <c r="E64" s="103" t="s">
        <v>175</v>
      </c>
      <c r="F64" s="107"/>
      <c r="G64" s="103"/>
      <c r="H64" s="104"/>
      <c r="I64" s="105"/>
      <c r="J64" s="105"/>
      <c r="K64" s="105"/>
      <c r="L64" s="105"/>
      <c r="M64" s="105">
        <f t="shared" si="1"/>
        <v>0</v>
      </c>
    </row>
    <row r="65" spans="1:13" s="106" customFormat="1" ht="15" thickBot="1">
      <c r="A65" s="4" t="s">
        <v>173</v>
      </c>
      <c r="B65" s="100"/>
      <c r="C65" s="101"/>
      <c r="D65" s="102" t="s">
        <v>177</v>
      </c>
      <c r="E65" s="103" t="s">
        <v>178</v>
      </c>
      <c r="F65" s="107"/>
      <c r="G65" s="103"/>
      <c r="H65" s="104"/>
      <c r="I65" s="105"/>
      <c r="J65" s="105"/>
      <c r="K65" s="105"/>
      <c r="L65" s="105"/>
      <c r="M65" s="105">
        <f t="shared" si="1"/>
        <v>0</v>
      </c>
    </row>
    <row r="66" spans="1:13" s="86" customFormat="1" ht="16.5" thickBot="1">
      <c r="A66" s="4" t="s">
        <v>176</v>
      </c>
      <c r="B66" s="83" t="s">
        <v>92</v>
      </c>
      <c r="C66" s="84" t="s">
        <v>180</v>
      </c>
      <c r="D66" s="112"/>
      <c r="E66" s="112"/>
      <c r="F66" s="84"/>
      <c r="G66" s="84"/>
      <c r="H66" s="84"/>
      <c r="I66" s="85">
        <f>SUM(I67:I69)</f>
        <v>0</v>
      </c>
      <c r="J66" s="85">
        <f>SUM(J67:J69)</f>
        <v>440</v>
      </c>
      <c r="K66" s="85">
        <f>SUM(K67:K69)</f>
        <v>115</v>
      </c>
      <c r="L66" s="85">
        <f>SUM(L67:L69)</f>
        <v>0</v>
      </c>
      <c r="M66" s="204">
        <f t="shared" si="1"/>
        <v>555</v>
      </c>
    </row>
    <row r="67" spans="1:13" s="86" customFormat="1" ht="16.5" thickBot="1">
      <c r="A67" s="4" t="s">
        <v>179</v>
      </c>
      <c r="B67" s="87"/>
      <c r="C67" s="88" t="s">
        <v>95</v>
      </c>
      <c r="D67" s="89" t="s">
        <v>182</v>
      </c>
      <c r="E67" s="89"/>
      <c r="F67" s="89"/>
      <c r="G67" s="89"/>
      <c r="H67" s="90"/>
      <c r="I67" s="91"/>
      <c r="J67" s="91">
        <v>440</v>
      </c>
      <c r="K67" s="91">
        <v>115</v>
      </c>
      <c r="L67" s="91"/>
      <c r="M67" s="205">
        <f t="shared" si="1"/>
        <v>555</v>
      </c>
    </row>
    <row r="68" spans="1:13" s="86" customFormat="1" ht="16.5" thickBot="1">
      <c r="A68" s="4" t="s">
        <v>181</v>
      </c>
      <c r="B68" s="87"/>
      <c r="C68" s="88" t="s">
        <v>104</v>
      </c>
      <c r="D68" s="92" t="s">
        <v>184</v>
      </c>
      <c r="E68" s="92"/>
      <c r="F68" s="92"/>
      <c r="G68" s="92"/>
      <c r="H68" s="94"/>
      <c r="I68" s="95"/>
      <c r="J68" s="95"/>
      <c r="K68" s="95"/>
      <c r="L68" s="95"/>
      <c r="M68" s="206">
        <f t="shared" si="1"/>
        <v>0</v>
      </c>
    </row>
    <row r="69" spans="1:13" s="86" customFormat="1" ht="16.5" thickBot="1">
      <c r="A69" s="4" t="s">
        <v>183</v>
      </c>
      <c r="B69" s="87"/>
      <c r="C69" s="88" t="s">
        <v>112</v>
      </c>
      <c r="D69" s="92" t="s">
        <v>186</v>
      </c>
      <c r="E69" s="93"/>
      <c r="F69" s="92"/>
      <c r="G69" s="92"/>
      <c r="H69" s="94"/>
      <c r="I69" s="95">
        <f>SUM(I70:I73)</f>
        <v>0</v>
      </c>
      <c r="J69" s="95">
        <f>SUM(J70:J73)</f>
        <v>0</v>
      </c>
      <c r="K69" s="95">
        <f>SUM(K70:K73)</f>
        <v>0</v>
      </c>
      <c r="L69" s="95">
        <f>SUM(L70:L73)</f>
        <v>0</v>
      </c>
      <c r="M69" s="206">
        <f t="shared" si="1"/>
        <v>0</v>
      </c>
    </row>
    <row r="70" spans="1:13" s="106" customFormat="1" ht="15" thickBot="1">
      <c r="A70" s="4" t="s">
        <v>185</v>
      </c>
      <c r="B70" s="100"/>
      <c r="C70" s="113"/>
      <c r="D70" s="102" t="s">
        <v>188</v>
      </c>
      <c r="E70" s="103" t="s">
        <v>189</v>
      </c>
      <c r="F70" s="103"/>
      <c r="G70" s="103"/>
      <c r="H70" s="104"/>
      <c r="I70" s="105"/>
      <c r="J70" s="105"/>
      <c r="K70" s="105"/>
      <c r="L70" s="105"/>
      <c r="M70" s="105">
        <f t="shared" si="1"/>
        <v>0</v>
      </c>
    </row>
    <row r="71" spans="1:13" s="106" customFormat="1" ht="15" thickBot="1">
      <c r="A71" s="4" t="s">
        <v>187</v>
      </c>
      <c r="B71" s="100"/>
      <c r="C71" s="113"/>
      <c r="D71" s="102" t="s">
        <v>191</v>
      </c>
      <c r="E71" s="103" t="s">
        <v>192</v>
      </c>
      <c r="F71" s="103"/>
      <c r="G71" s="103"/>
      <c r="H71" s="104"/>
      <c r="I71" s="105"/>
      <c r="J71" s="105"/>
      <c r="K71" s="105"/>
      <c r="L71" s="105"/>
      <c r="M71" s="105">
        <f t="shared" si="1"/>
        <v>0</v>
      </c>
    </row>
    <row r="72" spans="1:13" s="106" customFormat="1" ht="15" thickBot="1">
      <c r="A72" s="4" t="s">
        <v>190</v>
      </c>
      <c r="B72" s="100"/>
      <c r="C72" s="113"/>
      <c r="D72" s="102" t="s">
        <v>194</v>
      </c>
      <c r="E72" s="103" t="s">
        <v>195</v>
      </c>
      <c r="F72" s="107"/>
      <c r="G72" s="103"/>
      <c r="H72" s="104"/>
      <c r="I72" s="105"/>
      <c r="J72" s="105"/>
      <c r="K72" s="105"/>
      <c r="L72" s="105"/>
      <c r="M72" s="105">
        <f t="shared" si="1"/>
        <v>0</v>
      </c>
    </row>
    <row r="73" spans="1:13" s="106" customFormat="1" ht="15" thickBot="1">
      <c r="A73" s="4" t="s">
        <v>193</v>
      </c>
      <c r="B73" s="100"/>
      <c r="C73" s="113"/>
      <c r="D73" s="102" t="s">
        <v>197</v>
      </c>
      <c r="E73" s="103" t="s">
        <v>198</v>
      </c>
      <c r="F73" s="107"/>
      <c r="G73" s="103"/>
      <c r="H73" s="104"/>
      <c r="I73" s="111"/>
      <c r="J73" s="111"/>
      <c r="K73" s="111"/>
      <c r="L73" s="111"/>
      <c r="M73" s="111">
        <f t="shared" si="1"/>
        <v>0</v>
      </c>
    </row>
    <row r="74" spans="1:13" s="117" customFormat="1" ht="30" customHeight="1" thickBot="1">
      <c r="A74" s="4" t="s">
        <v>196</v>
      </c>
      <c r="B74" s="114" t="s">
        <v>849</v>
      </c>
      <c r="C74" s="115"/>
      <c r="D74" s="116"/>
      <c r="E74" s="116"/>
      <c r="F74" s="116"/>
      <c r="G74" s="116"/>
      <c r="H74" s="116"/>
      <c r="I74" s="64">
        <f>SUM(I54,I66)</f>
        <v>5935</v>
      </c>
      <c r="J74" s="64">
        <f>SUM(J54,J66)</f>
        <v>77946</v>
      </c>
      <c r="K74" s="64">
        <f>SUM(K54,K66)</f>
        <v>20379</v>
      </c>
      <c r="L74" s="64">
        <f>SUM(L54,L66)</f>
        <v>0</v>
      </c>
      <c r="M74" s="203">
        <f t="shared" si="1"/>
        <v>104260</v>
      </c>
    </row>
    <row r="75" spans="1:13" s="86" customFormat="1" ht="16.5" thickBot="1">
      <c r="A75" s="4" t="s">
        <v>199</v>
      </c>
      <c r="B75" s="83" t="s">
        <v>123</v>
      </c>
      <c r="C75" s="84" t="s">
        <v>202</v>
      </c>
      <c r="D75" s="84"/>
      <c r="E75" s="84"/>
      <c r="F75" s="84"/>
      <c r="G75" s="84"/>
      <c r="H75" s="84"/>
      <c r="I75" s="85">
        <f>SUM(I76,I78)</f>
        <v>0</v>
      </c>
      <c r="J75" s="85">
        <f>SUM(J76,J78)</f>
        <v>0</v>
      </c>
      <c r="K75" s="85">
        <f>SUM(K76,K78)</f>
        <v>0</v>
      </c>
      <c r="L75" s="85">
        <f>SUM(L76,L78)</f>
        <v>0</v>
      </c>
      <c r="M75" s="204">
        <f t="shared" si="1"/>
        <v>0</v>
      </c>
    </row>
    <row r="76" spans="1:13" s="86" customFormat="1" ht="16.5" thickBot="1">
      <c r="A76" s="4" t="s">
        <v>201</v>
      </c>
      <c r="B76" s="87"/>
      <c r="C76" s="118" t="s">
        <v>126</v>
      </c>
      <c r="D76" s="119" t="s">
        <v>204</v>
      </c>
      <c r="E76" s="119"/>
      <c r="F76" s="119"/>
      <c r="G76" s="119"/>
      <c r="H76" s="120"/>
      <c r="I76" s="121">
        <f>SUM(I77)</f>
        <v>0</v>
      </c>
      <c r="J76" s="121">
        <f>SUM(J77)</f>
        <v>0</v>
      </c>
      <c r="K76" s="121">
        <f>SUM(K77)</f>
        <v>0</v>
      </c>
      <c r="L76" s="121">
        <f>SUM(L77)</f>
        <v>0</v>
      </c>
      <c r="M76" s="208">
        <f t="shared" si="1"/>
        <v>0</v>
      </c>
    </row>
    <row r="77" spans="1:13" s="34" customFormat="1" ht="15" customHeight="1" thickBot="1">
      <c r="A77" s="4" t="s">
        <v>203</v>
      </c>
      <c r="B77" s="27"/>
      <c r="C77" s="118" t="s">
        <v>132</v>
      </c>
      <c r="D77" s="119" t="s">
        <v>206</v>
      </c>
      <c r="E77" s="38"/>
      <c r="F77" s="38"/>
      <c r="G77" s="38"/>
      <c r="H77" s="38"/>
      <c r="I77" s="32"/>
      <c r="J77" s="32"/>
      <c r="K77" s="32"/>
      <c r="L77" s="32"/>
      <c r="M77" s="164">
        <f t="shared" si="1"/>
        <v>0</v>
      </c>
    </row>
    <row r="78" spans="1:13" s="20" customFormat="1" ht="15" customHeight="1" thickBot="1">
      <c r="A78" s="4" t="s">
        <v>205</v>
      </c>
      <c r="B78" s="122"/>
      <c r="C78" s="123" t="s">
        <v>208</v>
      </c>
      <c r="D78" s="124" t="s">
        <v>209</v>
      </c>
      <c r="E78" s="125"/>
      <c r="F78" s="125"/>
      <c r="G78" s="125"/>
      <c r="H78" s="125"/>
      <c r="I78" s="126"/>
      <c r="J78" s="126"/>
      <c r="K78" s="126"/>
      <c r="L78" s="126"/>
      <c r="M78" s="209">
        <f t="shared" si="1"/>
        <v>0</v>
      </c>
    </row>
    <row r="79" spans="1:13" s="86" customFormat="1" ht="16.5" thickBot="1">
      <c r="A79" s="4" t="s">
        <v>207</v>
      </c>
      <c r="B79" s="83"/>
      <c r="C79" s="84"/>
      <c r="D79" s="112"/>
      <c r="E79" s="112"/>
      <c r="F79" s="84"/>
      <c r="G79" s="84"/>
      <c r="H79" s="128"/>
      <c r="I79" s="85"/>
      <c r="J79" s="85"/>
      <c r="K79" s="85"/>
      <c r="L79" s="85"/>
      <c r="M79" s="204">
        <f t="shared" si="1"/>
        <v>0</v>
      </c>
    </row>
    <row r="80" spans="1:13" s="117" customFormat="1" ht="30" customHeight="1" thickBot="1">
      <c r="A80" s="4" t="s">
        <v>210</v>
      </c>
      <c r="B80" s="129" t="s">
        <v>850</v>
      </c>
      <c r="C80" s="130"/>
      <c r="D80" s="131"/>
      <c r="E80" s="131"/>
      <c r="F80" s="131"/>
      <c r="G80" s="131"/>
      <c r="H80" s="131"/>
      <c r="I80" s="132">
        <f>SUM(I74,I75,I79)</f>
        <v>5935</v>
      </c>
      <c r="J80" s="132">
        <f>SUM(J74,J75,J79)</f>
        <v>77946</v>
      </c>
      <c r="K80" s="132">
        <f>SUM(K74,K75,K79)</f>
        <v>20379</v>
      </c>
      <c r="L80" s="132">
        <f>SUM(L74,L75,L79)</f>
        <v>0</v>
      </c>
      <c r="M80" s="210">
        <f t="shared" si="1"/>
        <v>104260</v>
      </c>
    </row>
  </sheetData>
  <sheetProtection/>
  <mergeCells count="8">
    <mergeCell ref="B51:H51"/>
    <mergeCell ref="B53:H53"/>
    <mergeCell ref="E4:H4"/>
    <mergeCell ref="B5:M5"/>
    <mergeCell ref="B6:H6"/>
    <mergeCell ref="E9:H9"/>
    <mergeCell ref="B42:H42"/>
    <mergeCell ref="C43:H43"/>
  </mergeCells>
  <printOptions horizontalCentered="1"/>
  <pageMargins left="0.7086614173228347" right="0.7086614173228347" top="0.7480314960629921" bottom="0.7480314960629921" header="0.31496062992125984" footer="0.31496062992125984"/>
  <pageSetup horizontalDpi="600" verticalDpi="600" orientation="portrait" paperSize="8" scale="52" r:id="rId1"/>
  <headerFooter>
    <oddFooter>&amp;L&amp;D&amp;C&amp;P</oddFooter>
  </headerFooter>
</worksheet>
</file>

<file path=xl/worksheets/sheet9.xml><?xml version="1.0" encoding="utf-8"?>
<worksheet xmlns="http://schemas.openxmlformats.org/spreadsheetml/2006/main" xmlns:r="http://schemas.openxmlformats.org/officeDocument/2006/relationships">
  <dimension ref="A1:T80"/>
  <sheetViews>
    <sheetView view="pageBreakPreview" zoomScaleSheetLayoutView="100" zoomScalePageLayoutView="0" workbookViewId="0" topLeftCell="A1">
      <selection activeCell="P2" sqref="P2"/>
    </sheetView>
  </sheetViews>
  <sheetFormatPr defaultColWidth="9.140625" defaultRowHeight="15"/>
  <cols>
    <col min="1" max="1" width="4.421875" style="1" customWidth="1"/>
    <col min="2" max="2" width="4.140625" style="2" customWidth="1"/>
    <col min="3" max="3" width="5.7109375" style="2" customWidth="1"/>
    <col min="4" max="5" width="8.7109375" style="2" customWidth="1"/>
    <col min="6" max="7" width="10.7109375" style="2" customWidth="1"/>
    <col min="8" max="8" width="78.7109375" style="2" customWidth="1"/>
    <col min="9" max="13" width="15.7109375" style="2" customWidth="1"/>
    <col min="14" max="14" width="16.57421875" style="2" customWidth="1"/>
    <col min="15" max="16" width="15.7109375" style="2" customWidth="1"/>
    <col min="17" max="16384" width="9.140625" style="2" customWidth="1"/>
  </cols>
  <sheetData>
    <row r="1" ht="15" customHeight="1">
      <c r="P1" s="3" t="s">
        <v>1150</v>
      </c>
    </row>
    <row r="2" ht="15" customHeight="1"/>
    <row r="3" ht="15" customHeight="1" thickBot="1">
      <c r="P3" s="3" t="s">
        <v>0</v>
      </c>
    </row>
    <row r="4" spans="1:16" s="9" customFormat="1" ht="15" customHeight="1" thickBot="1">
      <c r="A4" s="4"/>
      <c r="B4" s="5" t="s">
        <v>1</v>
      </c>
      <c r="C4" s="5" t="s">
        <v>2</v>
      </c>
      <c r="D4" s="5" t="s">
        <v>3</v>
      </c>
      <c r="E4" s="6" t="s">
        <v>4</v>
      </c>
      <c r="F4" s="7"/>
      <c r="G4" s="7"/>
      <c r="H4" s="8"/>
      <c r="I4" s="5" t="s">
        <v>5</v>
      </c>
      <c r="J4" s="5" t="s">
        <v>6</v>
      </c>
      <c r="K4" s="5" t="s">
        <v>7</v>
      </c>
      <c r="L4" s="5" t="s">
        <v>8</v>
      </c>
      <c r="M4" s="5" t="s">
        <v>249</v>
      </c>
      <c r="N4" s="5" t="s">
        <v>250</v>
      </c>
      <c r="O4" s="5" t="s">
        <v>251</v>
      </c>
      <c r="P4" s="5" t="s">
        <v>252</v>
      </c>
    </row>
    <row r="5" spans="1:20" ht="42" customHeight="1" thickBot="1">
      <c r="A5" s="4" t="s">
        <v>9</v>
      </c>
      <c r="B5" s="211" t="s">
        <v>851</v>
      </c>
      <c r="C5" s="212"/>
      <c r="D5" s="212"/>
      <c r="E5" s="212"/>
      <c r="F5" s="212"/>
      <c r="G5" s="212"/>
      <c r="H5" s="212"/>
      <c r="I5" s="212"/>
      <c r="J5" s="212"/>
      <c r="K5" s="212"/>
      <c r="L5" s="212"/>
      <c r="M5" s="212"/>
      <c r="N5" s="212"/>
      <c r="O5" s="212"/>
      <c r="P5" s="213"/>
      <c r="Q5" s="157"/>
      <c r="R5" s="157"/>
      <c r="S5" s="157"/>
      <c r="T5" s="157"/>
    </row>
    <row r="6" spans="1:16" ht="105.75" thickBot="1">
      <c r="A6" s="4" t="s">
        <v>11</v>
      </c>
      <c r="B6" s="13" t="s">
        <v>12</v>
      </c>
      <c r="C6" s="13"/>
      <c r="D6" s="13"/>
      <c r="E6" s="13"/>
      <c r="F6" s="13"/>
      <c r="G6" s="13"/>
      <c r="H6" s="13"/>
      <c r="I6" s="14" t="s">
        <v>334</v>
      </c>
      <c r="J6" s="14" t="s">
        <v>852</v>
      </c>
      <c r="K6" s="14" t="s">
        <v>853</v>
      </c>
      <c r="L6" s="14" t="s">
        <v>854</v>
      </c>
      <c r="M6" s="14" t="s">
        <v>855</v>
      </c>
      <c r="N6" s="14" t="s">
        <v>856</v>
      </c>
      <c r="O6" s="14" t="s">
        <v>857</v>
      </c>
      <c r="P6" s="14" t="s">
        <v>858</v>
      </c>
    </row>
    <row r="7" spans="1:16" s="20" customFormat="1" ht="15" customHeight="1" thickBot="1">
      <c r="A7" s="4" t="s">
        <v>17</v>
      </c>
      <c r="B7" s="15" t="s">
        <v>18</v>
      </c>
      <c r="C7" s="16" t="s">
        <v>19</v>
      </c>
      <c r="D7" s="17"/>
      <c r="E7" s="17"/>
      <c r="F7" s="17"/>
      <c r="G7" s="17"/>
      <c r="H7" s="17"/>
      <c r="I7" s="18">
        <f aca="true" t="shared" si="0" ref="I7:O7">SUM(I8,I12,I29,I19)</f>
        <v>0</v>
      </c>
      <c r="J7" s="161">
        <f t="shared" si="0"/>
        <v>0</v>
      </c>
      <c r="K7" s="161">
        <f t="shared" si="0"/>
        <v>0</v>
      </c>
      <c r="L7" s="161">
        <f t="shared" si="0"/>
        <v>540</v>
      </c>
      <c r="M7" s="161">
        <f t="shared" si="0"/>
        <v>572</v>
      </c>
      <c r="N7" s="161">
        <f>SUM(N8,N12,N29,N19)</f>
        <v>4535</v>
      </c>
      <c r="O7" s="161">
        <f t="shared" si="0"/>
        <v>5500</v>
      </c>
      <c r="P7" s="198">
        <f>SUM(I7:O7)</f>
        <v>11147</v>
      </c>
    </row>
    <row r="8" spans="1:16" s="20" customFormat="1" ht="15" customHeight="1" thickBot="1">
      <c r="A8" s="4" t="s">
        <v>20</v>
      </c>
      <c r="B8" s="21"/>
      <c r="C8" s="22" t="s">
        <v>21</v>
      </c>
      <c r="D8" s="23" t="s">
        <v>22</v>
      </c>
      <c r="E8" s="24"/>
      <c r="F8" s="24"/>
      <c r="G8" s="24"/>
      <c r="H8" s="24"/>
      <c r="I8" s="25">
        <f aca="true" t="shared" si="1" ref="I8:O8">SUM(I9:I11)</f>
        <v>0</v>
      </c>
      <c r="J8" s="25">
        <f t="shared" si="1"/>
        <v>0</v>
      </c>
      <c r="K8" s="25">
        <f t="shared" si="1"/>
        <v>0</v>
      </c>
      <c r="L8" s="25">
        <f t="shared" si="1"/>
        <v>0</v>
      </c>
      <c r="M8" s="25">
        <f t="shared" si="1"/>
        <v>0</v>
      </c>
      <c r="N8" s="25">
        <f>SUM(N9:N11)</f>
        <v>0</v>
      </c>
      <c r="O8" s="25">
        <f t="shared" si="1"/>
        <v>0</v>
      </c>
      <c r="P8" s="199">
        <f aca="true" t="shared" si="2" ref="P8:P51">SUM(I8:O8)</f>
        <v>0</v>
      </c>
    </row>
    <row r="9" spans="1:16" s="34" customFormat="1" ht="15" customHeight="1" thickBot="1">
      <c r="A9" s="4" t="s">
        <v>23</v>
      </c>
      <c r="B9" s="27"/>
      <c r="C9" s="28"/>
      <c r="D9" s="29" t="s">
        <v>24</v>
      </c>
      <c r="E9" s="30" t="s">
        <v>25</v>
      </c>
      <c r="F9" s="30"/>
      <c r="G9" s="30"/>
      <c r="H9" s="31"/>
      <c r="I9" s="32"/>
      <c r="J9" s="164"/>
      <c r="K9" s="164"/>
      <c r="L9" s="164"/>
      <c r="M9" s="164"/>
      <c r="N9" s="164"/>
      <c r="O9" s="164"/>
      <c r="P9" s="164">
        <f t="shared" si="2"/>
        <v>0</v>
      </c>
    </row>
    <row r="10" spans="1:16" s="34" customFormat="1" ht="15" customHeight="1" thickBot="1">
      <c r="A10" s="4" t="s">
        <v>26</v>
      </c>
      <c r="B10" s="27"/>
      <c r="C10" s="28"/>
      <c r="D10" s="35" t="s">
        <v>27</v>
      </c>
      <c r="E10" s="36" t="s">
        <v>28</v>
      </c>
      <c r="F10" s="37"/>
      <c r="G10" s="37"/>
      <c r="H10" s="37"/>
      <c r="I10" s="32"/>
      <c r="J10" s="164"/>
      <c r="K10" s="164"/>
      <c r="L10" s="164"/>
      <c r="M10" s="164"/>
      <c r="N10" s="164"/>
      <c r="O10" s="164"/>
      <c r="P10" s="164"/>
    </row>
    <row r="11" spans="1:16" s="34" customFormat="1" ht="15" customHeight="1" thickBot="1">
      <c r="A11" s="4" t="s">
        <v>29</v>
      </c>
      <c r="B11" s="27"/>
      <c r="C11" s="28"/>
      <c r="D11" s="29" t="s">
        <v>30</v>
      </c>
      <c r="E11" s="38" t="s">
        <v>31</v>
      </c>
      <c r="F11" s="39"/>
      <c r="G11" s="39"/>
      <c r="H11" s="38"/>
      <c r="I11" s="32"/>
      <c r="J11" s="164"/>
      <c r="K11" s="164"/>
      <c r="L11" s="164"/>
      <c r="M11" s="164"/>
      <c r="N11" s="164"/>
      <c r="O11" s="164"/>
      <c r="P11" s="164">
        <f t="shared" si="2"/>
        <v>0</v>
      </c>
    </row>
    <row r="12" spans="1:16" s="20" customFormat="1" ht="15" customHeight="1" thickBot="1">
      <c r="A12" s="4" t="s">
        <v>32</v>
      </c>
      <c r="B12" s="21"/>
      <c r="C12" s="22" t="s">
        <v>33</v>
      </c>
      <c r="D12" s="40" t="s">
        <v>34</v>
      </c>
      <c r="E12" s="41"/>
      <c r="F12" s="41"/>
      <c r="G12" s="41"/>
      <c r="H12" s="41"/>
      <c r="I12" s="42">
        <f aca="true" t="shared" si="3" ref="I12:O12">SUM(I13:I18)</f>
        <v>0</v>
      </c>
      <c r="J12" s="42">
        <f t="shared" si="3"/>
        <v>0</v>
      </c>
      <c r="K12" s="42">
        <f t="shared" si="3"/>
        <v>0</v>
      </c>
      <c r="L12" s="42">
        <f t="shared" si="3"/>
        <v>0</v>
      </c>
      <c r="M12" s="42">
        <f t="shared" si="3"/>
        <v>0</v>
      </c>
      <c r="N12" s="42">
        <f>SUM(N13:N18)</f>
        <v>0</v>
      </c>
      <c r="O12" s="42">
        <f t="shared" si="3"/>
        <v>0</v>
      </c>
      <c r="P12" s="200">
        <f t="shared" si="2"/>
        <v>0</v>
      </c>
    </row>
    <row r="13" spans="1:16" s="48" customFormat="1" ht="15" customHeight="1" thickBot="1">
      <c r="A13" s="4" t="s">
        <v>35</v>
      </c>
      <c r="B13" s="44"/>
      <c r="C13" s="45"/>
      <c r="D13" s="46" t="s">
        <v>36</v>
      </c>
      <c r="E13" s="38" t="s">
        <v>37</v>
      </c>
      <c r="F13" s="47"/>
      <c r="G13" s="47"/>
      <c r="H13" s="47"/>
      <c r="I13" s="32"/>
      <c r="J13" s="164"/>
      <c r="K13" s="164"/>
      <c r="L13" s="164"/>
      <c r="M13" s="164"/>
      <c r="N13" s="164"/>
      <c r="O13" s="164"/>
      <c r="P13" s="164">
        <f t="shared" si="2"/>
        <v>0</v>
      </c>
    </row>
    <row r="14" spans="1:16" s="48" customFormat="1" ht="15" customHeight="1" thickBot="1">
      <c r="A14" s="4" t="s">
        <v>38</v>
      </c>
      <c r="B14" s="44"/>
      <c r="C14" s="45"/>
      <c r="D14" s="29" t="s">
        <v>39</v>
      </c>
      <c r="E14" s="38" t="s">
        <v>40</v>
      </c>
      <c r="F14" s="47"/>
      <c r="G14" s="47"/>
      <c r="H14" s="47"/>
      <c r="I14" s="32"/>
      <c r="J14" s="164"/>
      <c r="K14" s="164"/>
      <c r="L14" s="164"/>
      <c r="M14" s="164"/>
      <c r="N14" s="164"/>
      <c r="O14" s="164"/>
      <c r="P14" s="164">
        <f t="shared" si="2"/>
        <v>0</v>
      </c>
    </row>
    <row r="15" spans="1:16" s="48" customFormat="1" ht="15" customHeight="1" thickBot="1">
      <c r="A15" s="4" t="s">
        <v>41</v>
      </c>
      <c r="B15" s="44"/>
      <c r="C15" s="45"/>
      <c r="D15" s="29" t="s">
        <v>42</v>
      </c>
      <c r="E15" s="38" t="s">
        <v>43</v>
      </c>
      <c r="F15" s="47"/>
      <c r="G15" s="47"/>
      <c r="H15" s="47"/>
      <c r="I15" s="32"/>
      <c r="J15" s="164"/>
      <c r="K15" s="164"/>
      <c r="L15" s="164"/>
      <c r="M15" s="164"/>
      <c r="N15" s="164"/>
      <c r="O15" s="164"/>
      <c r="P15" s="164">
        <f t="shared" si="2"/>
        <v>0</v>
      </c>
    </row>
    <row r="16" spans="1:16" s="48" customFormat="1" ht="15" customHeight="1" thickBot="1">
      <c r="A16" s="4" t="s">
        <v>44</v>
      </c>
      <c r="B16" s="44"/>
      <c r="C16" s="45"/>
      <c r="D16" s="29" t="s">
        <v>45</v>
      </c>
      <c r="E16" s="38" t="s">
        <v>46</v>
      </c>
      <c r="F16" s="47"/>
      <c r="G16" s="47"/>
      <c r="H16" s="47"/>
      <c r="I16" s="32"/>
      <c r="J16" s="164"/>
      <c r="K16" s="164"/>
      <c r="L16" s="164"/>
      <c r="M16" s="164"/>
      <c r="N16" s="164"/>
      <c r="O16" s="164"/>
      <c r="P16" s="164">
        <f t="shared" si="2"/>
        <v>0</v>
      </c>
    </row>
    <row r="17" spans="1:16" s="48" customFormat="1" ht="15" customHeight="1" thickBot="1">
      <c r="A17" s="4" t="s">
        <v>47</v>
      </c>
      <c r="B17" s="44"/>
      <c r="C17" s="45"/>
      <c r="D17" s="29" t="s">
        <v>48</v>
      </c>
      <c r="E17" s="38" t="s">
        <v>49</v>
      </c>
      <c r="F17" s="47"/>
      <c r="G17" s="47"/>
      <c r="H17" s="47"/>
      <c r="I17" s="32"/>
      <c r="J17" s="164"/>
      <c r="K17" s="164"/>
      <c r="L17" s="164"/>
      <c r="M17" s="164"/>
      <c r="N17" s="164"/>
      <c r="O17" s="164"/>
      <c r="P17" s="164">
        <f t="shared" si="2"/>
        <v>0</v>
      </c>
    </row>
    <row r="18" spans="1:16" s="48" customFormat="1" ht="15" customHeight="1" thickBot="1">
      <c r="A18" s="4" t="s">
        <v>50</v>
      </c>
      <c r="B18" s="44"/>
      <c r="C18" s="45"/>
      <c r="D18" s="49" t="s">
        <v>51</v>
      </c>
      <c r="E18" s="38" t="s">
        <v>52</v>
      </c>
      <c r="F18" s="47"/>
      <c r="G18" s="47"/>
      <c r="H18" s="47"/>
      <c r="I18" s="32"/>
      <c r="J18" s="164"/>
      <c r="K18" s="164"/>
      <c r="L18" s="164"/>
      <c r="M18" s="164"/>
      <c r="N18" s="164"/>
      <c r="O18" s="164"/>
      <c r="P18" s="164">
        <f t="shared" si="2"/>
        <v>0</v>
      </c>
    </row>
    <row r="19" spans="1:16" s="20" customFormat="1" ht="15" customHeight="1" thickBot="1">
      <c r="A19" s="4" t="s">
        <v>53</v>
      </c>
      <c r="B19" s="21"/>
      <c r="C19" s="22" t="s">
        <v>54</v>
      </c>
      <c r="D19" s="40" t="s">
        <v>19</v>
      </c>
      <c r="E19" s="41"/>
      <c r="F19" s="41"/>
      <c r="G19" s="41"/>
      <c r="H19" s="41"/>
      <c r="I19" s="25">
        <f aca="true" t="shared" si="4" ref="I19:O19">SUM(I20:I28)</f>
        <v>0</v>
      </c>
      <c r="J19" s="168">
        <f t="shared" si="4"/>
        <v>0</v>
      </c>
      <c r="K19" s="168">
        <f t="shared" si="4"/>
        <v>0</v>
      </c>
      <c r="L19" s="168">
        <f t="shared" si="4"/>
        <v>540</v>
      </c>
      <c r="M19" s="168">
        <f t="shared" si="4"/>
        <v>572</v>
      </c>
      <c r="N19" s="168">
        <f>SUM(N20:N28)</f>
        <v>4535</v>
      </c>
      <c r="O19" s="168">
        <f t="shared" si="4"/>
        <v>5500</v>
      </c>
      <c r="P19" s="200">
        <f t="shared" si="2"/>
        <v>11147</v>
      </c>
    </row>
    <row r="20" spans="1:16" s="34" customFormat="1" ht="15" customHeight="1" thickBot="1">
      <c r="A20" s="4" t="s">
        <v>55</v>
      </c>
      <c r="B20" s="27"/>
      <c r="C20" s="28"/>
      <c r="D20" s="35" t="s">
        <v>56</v>
      </c>
      <c r="E20" s="38" t="s">
        <v>57</v>
      </c>
      <c r="F20" s="38"/>
      <c r="G20" s="38"/>
      <c r="H20" s="50"/>
      <c r="I20" s="32"/>
      <c r="J20" s="164"/>
      <c r="K20" s="164"/>
      <c r="L20" s="164"/>
      <c r="M20" s="164">
        <v>100</v>
      </c>
      <c r="N20" s="164"/>
      <c r="O20" s="164"/>
      <c r="P20" s="164">
        <f t="shared" si="2"/>
        <v>100</v>
      </c>
    </row>
    <row r="21" spans="1:16" s="34" customFormat="1" ht="15" customHeight="1" thickBot="1">
      <c r="A21" s="4" t="s">
        <v>58</v>
      </c>
      <c r="B21" s="27"/>
      <c r="C21" s="28"/>
      <c r="D21" s="35" t="s">
        <v>59</v>
      </c>
      <c r="E21" s="38" t="s">
        <v>60</v>
      </c>
      <c r="F21" s="38"/>
      <c r="G21" s="38"/>
      <c r="H21" s="50"/>
      <c r="I21" s="32"/>
      <c r="J21" s="164"/>
      <c r="K21" s="164"/>
      <c r="L21" s="164">
        <v>425</v>
      </c>
      <c r="M21" s="164">
        <v>350</v>
      </c>
      <c r="N21" s="164">
        <f>'[1]9. melléklet_II'!N21+'[1]Javaslat_III'!L148</f>
        <v>3571</v>
      </c>
      <c r="O21" s="164">
        <f>'[1]9. melléklet_II'!O21+'[1]Javaslat_III'!L154</f>
        <v>4862</v>
      </c>
      <c r="P21" s="164">
        <f t="shared" si="2"/>
        <v>9208</v>
      </c>
    </row>
    <row r="22" spans="1:16" s="34" customFormat="1" ht="15" customHeight="1" thickBot="1">
      <c r="A22" s="4" t="s">
        <v>61</v>
      </c>
      <c r="B22" s="27"/>
      <c r="C22" s="28"/>
      <c r="D22" s="35" t="s">
        <v>62</v>
      </c>
      <c r="E22" s="50" t="s">
        <v>63</v>
      </c>
      <c r="F22" s="50"/>
      <c r="G22" s="50"/>
      <c r="H22" s="50"/>
      <c r="I22" s="32"/>
      <c r="J22" s="164"/>
      <c r="K22" s="164"/>
      <c r="L22" s="164"/>
      <c r="M22" s="164"/>
      <c r="N22" s="164"/>
      <c r="O22" s="164"/>
      <c r="P22" s="164">
        <f t="shared" si="2"/>
        <v>0</v>
      </c>
    </row>
    <row r="23" spans="1:16" s="34" customFormat="1" ht="15" customHeight="1" thickBot="1">
      <c r="A23" s="4" t="s">
        <v>64</v>
      </c>
      <c r="B23" s="27"/>
      <c r="C23" s="28"/>
      <c r="D23" s="35" t="s">
        <v>65</v>
      </c>
      <c r="E23" s="50" t="s">
        <v>66</v>
      </c>
      <c r="F23" s="38"/>
      <c r="G23" s="38"/>
      <c r="H23" s="38"/>
      <c r="I23" s="32"/>
      <c r="J23" s="164"/>
      <c r="K23" s="164"/>
      <c r="L23" s="164"/>
      <c r="M23" s="164"/>
      <c r="N23" s="164"/>
      <c r="O23" s="164"/>
      <c r="P23" s="164">
        <f t="shared" si="2"/>
        <v>0</v>
      </c>
    </row>
    <row r="24" spans="1:16" s="34" customFormat="1" ht="15" customHeight="1" thickBot="1">
      <c r="A24" s="4" t="s">
        <v>67</v>
      </c>
      <c r="B24" s="27"/>
      <c r="C24" s="28"/>
      <c r="D24" s="35" t="s">
        <v>68</v>
      </c>
      <c r="E24" s="50" t="s">
        <v>69</v>
      </c>
      <c r="F24" s="38"/>
      <c r="G24" s="38"/>
      <c r="H24" s="38"/>
      <c r="I24" s="32"/>
      <c r="J24" s="164"/>
      <c r="K24" s="164"/>
      <c r="L24" s="164"/>
      <c r="M24" s="164"/>
      <c r="N24" s="164"/>
      <c r="O24" s="164"/>
      <c r="P24" s="164">
        <f t="shared" si="2"/>
        <v>0</v>
      </c>
    </row>
    <row r="25" spans="1:16" s="34" customFormat="1" ht="15" customHeight="1" thickBot="1">
      <c r="A25" s="4" t="s">
        <v>70</v>
      </c>
      <c r="B25" s="27"/>
      <c r="C25" s="28"/>
      <c r="D25" s="35" t="s">
        <v>71</v>
      </c>
      <c r="E25" s="50" t="s">
        <v>72</v>
      </c>
      <c r="F25" s="38"/>
      <c r="G25" s="38"/>
      <c r="H25" s="38"/>
      <c r="I25" s="32"/>
      <c r="J25" s="164"/>
      <c r="K25" s="164"/>
      <c r="L25" s="164">
        <v>115</v>
      </c>
      <c r="M25" s="164">
        <v>122</v>
      </c>
      <c r="N25" s="164">
        <f>'[1]9. melléklet_II'!N25+'[1]Javaslat_III'!L149</f>
        <v>964</v>
      </c>
      <c r="O25" s="164">
        <f>'[1]Javaslat_III'!L155</f>
        <v>638</v>
      </c>
      <c r="P25" s="164">
        <f t="shared" si="2"/>
        <v>1839</v>
      </c>
    </row>
    <row r="26" spans="1:16" s="34" customFormat="1" ht="15" customHeight="1" thickBot="1">
      <c r="A26" s="4" t="s">
        <v>73</v>
      </c>
      <c r="B26" s="27"/>
      <c r="C26" s="28"/>
      <c r="D26" s="35" t="s">
        <v>74</v>
      </c>
      <c r="E26" s="50" t="s">
        <v>75</v>
      </c>
      <c r="F26" s="38"/>
      <c r="G26" s="38"/>
      <c r="H26" s="38"/>
      <c r="I26" s="32"/>
      <c r="J26" s="164"/>
      <c r="K26" s="164"/>
      <c r="L26" s="164"/>
      <c r="M26" s="164"/>
      <c r="N26" s="164"/>
      <c r="O26" s="164"/>
      <c r="P26" s="164">
        <f t="shared" si="2"/>
        <v>0</v>
      </c>
    </row>
    <row r="27" spans="1:16" s="34" customFormat="1" ht="15" customHeight="1" thickBot="1">
      <c r="A27" s="4" t="s">
        <v>76</v>
      </c>
      <c r="B27" s="27"/>
      <c r="C27" s="28"/>
      <c r="D27" s="35" t="s">
        <v>77</v>
      </c>
      <c r="E27" s="50" t="s">
        <v>78</v>
      </c>
      <c r="F27" s="38"/>
      <c r="G27" s="38"/>
      <c r="H27" s="38"/>
      <c r="I27" s="32"/>
      <c r="J27" s="164"/>
      <c r="K27" s="164"/>
      <c r="L27" s="164"/>
      <c r="M27" s="164"/>
      <c r="N27" s="164"/>
      <c r="O27" s="164"/>
      <c r="P27" s="164">
        <f t="shared" si="2"/>
        <v>0</v>
      </c>
    </row>
    <row r="28" spans="1:16" s="34" customFormat="1" ht="15" customHeight="1" thickBot="1">
      <c r="A28" s="4" t="s">
        <v>79</v>
      </c>
      <c r="B28" s="27"/>
      <c r="C28" s="28"/>
      <c r="D28" s="35" t="s">
        <v>80</v>
      </c>
      <c r="E28" s="50" t="s">
        <v>81</v>
      </c>
      <c r="F28" s="38"/>
      <c r="G28" s="38"/>
      <c r="H28" s="38"/>
      <c r="I28" s="32"/>
      <c r="J28" s="164"/>
      <c r="K28" s="164"/>
      <c r="L28" s="164"/>
      <c r="M28" s="164"/>
      <c r="N28" s="164"/>
      <c r="O28" s="164"/>
      <c r="P28" s="164">
        <f t="shared" si="2"/>
        <v>0</v>
      </c>
    </row>
    <row r="29" spans="1:16" s="20" customFormat="1" ht="15" customHeight="1" thickBot="1">
      <c r="A29" s="4" t="s">
        <v>82</v>
      </c>
      <c r="B29" s="21"/>
      <c r="C29" s="22" t="s">
        <v>83</v>
      </c>
      <c r="D29" s="23" t="s">
        <v>84</v>
      </c>
      <c r="E29" s="24"/>
      <c r="F29" s="41"/>
      <c r="G29" s="41"/>
      <c r="H29" s="41"/>
      <c r="I29" s="42">
        <f aca="true" t="shared" si="5" ref="I29:O29">SUM(I30:I31)</f>
        <v>0</v>
      </c>
      <c r="J29" s="42">
        <f t="shared" si="5"/>
        <v>0</v>
      </c>
      <c r="K29" s="42">
        <f t="shared" si="5"/>
        <v>0</v>
      </c>
      <c r="L29" s="42">
        <f t="shared" si="5"/>
        <v>0</v>
      </c>
      <c r="M29" s="42">
        <f t="shared" si="5"/>
        <v>0</v>
      </c>
      <c r="N29" s="42">
        <f>SUM(N30:N31)</f>
        <v>0</v>
      </c>
      <c r="O29" s="42">
        <f t="shared" si="5"/>
        <v>0</v>
      </c>
      <c r="P29" s="200">
        <f t="shared" si="2"/>
        <v>0</v>
      </c>
    </row>
    <row r="30" spans="1:16" s="55" customFormat="1" ht="15" customHeight="1" thickBot="1">
      <c r="A30" s="4" t="s">
        <v>85</v>
      </c>
      <c r="B30" s="51"/>
      <c r="C30" s="52"/>
      <c r="D30" s="29" t="s">
        <v>86</v>
      </c>
      <c r="E30" s="50" t="s">
        <v>87</v>
      </c>
      <c r="F30" s="53"/>
      <c r="G30" s="54"/>
      <c r="H30" s="54"/>
      <c r="I30" s="32"/>
      <c r="J30" s="164"/>
      <c r="K30" s="164"/>
      <c r="L30" s="164"/>
      <c r="M30" s="164"/>
      <c r="N30" s="164"/>
      <c r="O30" s="164"/>
      <c r="P30" s="164">
        <f t="shared" si="2"/>
        <v>0</v>
      </c>
    </row>
    <row r="31" spans="1:16" s="55" customFormat="1" ht="15" customHeight="1" thickBot="1">
      <c r="A31" s="4" t="s">
        <v>88</v>
      </c>
      <c r="B31" s="51"/>
      <c r="C31" s="52"/>
      <c r="D31" s="29" t="s">
        <v>89</v>
      </c>
      <c r="E31" s="50" t="s">
        <v>90</v>
      </c>
      <c r="F31" s="53"/>
      <c r="G31" s="54"/>
      <c r="H31" s="54"/>
      <c r="I31" s="32"/>
      <c r="J31" s="164"/>
      <c r="K31" s="164"/>
      <c r="L31" s="164"/>
      <c r="M31" s="164"/>
      <c r="N31" s="164"/>
      <c r="O31" s="164"/>
      <c r="P31" s="164">
        <f t="shared" si="2"/>
        <v>0</v>
      </c>
    </row>
    <row r="32" spans="1:16" s="20" customFormat="1" ht="15" customHeight="1" thickBot="1">
      <c r="A32" s="4" t="s">
        <v>91</v>
      </c>
      <c r="B32" s="15" t="s">
        <v>92</v>
      </c>
      <c r="C32" s="16" t="s">
        <v>93</v>
      </c>
      <c r="D32" s="16"/>
      <c r="E32" s="16"/>
      <c r="F32" s="16"/>
      <c r="G32" s="16"/>
      <c r="H32" s="16"/>
      <c r="I32" s="18">
        <f aca="true" t="shared" si="6" ref="I32:O32">SUM(I33,I36,I39)</f>
        <v>0</v>
      </c>
      <c r="J32" s="18">
        <f t="shared" si="6"/>
        <v>0</v>
      </c>
      <c r="K32" s="18">
        <f t="shared" si="6"/>
        <v>0</v>
      </c>
      <c r="L32" s="18">
        <f t="shared" si="6"/>
        <v>0</v>
      </c>
      <c r="M32" s="18">
        <f t="shared" si="6"/>
        <v>0</v>
      </c>
      <c r="N32" s="18">
        <f>SUM(N33,N36,N39)</f>
        <v>0</v>
      </c>
      <c r="O32" s="18">
        <f t="shared" si="6"/>
        <v>0</v>
      </c>
      <c r="P32" s="198">
        <f t="shared" si="2"/>
        <v>0</v>
      </c>
    </row>
    <row r="33" spans="1:16" s="20" customFormat="1" ht="15" customHeight="1" thickBot="1">
      <c r="A33" s="4" t="s">
        <v>94</v>
      </c>
      <c r="B33" s="21"/>
      <c r="C33" s="56" t="s">
        <v>95</v>
      </c>
      <c r="D33" s="57" t="s">
        <v>96</v>
      </c>
      <c r="E33" s="23"/>
      <c r="F33" s="24"/>
      <c r="G33" s="24"/>
      <c r="H33" s="24"/>
      <c r="I33" s="25">
        <f aca="true" t="shared" si="7" ref="I33:O33">SUM(I34:I35)</f>
        <v>0</v>
      </c>
      <c r="J33" s="25">
        <f t="shared" si="7"/>
        <v>0</v>
      </c>
      <c r="K33" s="25">
        <f t="shared" si="7"/>
        <v>0</v>
      </c>
      <c r="L33" s="25">
        <f t="shared" si="7"/>
        <v>0</v>
      </c>
      <c r="M33" s="25">
        <f t="shared" si="7"/>
        <v>0</v>
      </c>
      <c r="N33" s="25">
        <f>SUM(N34:N35)</f>
        <v>0</v>
      </c>
      <c r="O33" s="25">
        <f t="shared" si="7"/>
        <v>0</v>
      </c>
      <c r="P33" s="199">
        <f t="shared" si="2"/>
        <v>0</v>
      </c>
    </row>
    <row r="34" spans="1:16" s="34" customFormat="1" ht="15" customHeight="1" thickBot="1">
      <c r="A34" s="4" t="s">
        <v>97</v>
      </c>
      <c r="B34" s="27"/>
      <c r="C34" s="28"/>
      <c r="D34" s="29" t="s">
        <v>98</v>
      </c>
      <c r="E34" s="38" t="s">
        <v>99</v>
      </c>
      <c r="F34" s="38"/>
      <c r="G34" s="38"/>
      <c r="H34" s="38"/>
      <c r="I34" s="32"/>
      <c r="J34" s="32"/>
      <c r="K34" s="32"/>
      <c r="L34" s="32"/>
      <c r="M34" s="32"/>
      <c r="N34" s="32"/>
      <c r="O34" s="32"/>
      <c r="P34" s="164">
        <f t="shared" si="2"/>
        <v>0</v>
      </c>
    </row>
    <row r="35" spans="1:16" s="34" customFormat="1" ht="15" customHeight="1" thickBot="1">
      <c r="A35" s="4" t="s">
        <v>100</v>
      </c>
      <c r="B35" s="27"/>
      <c r="C35" s="29"/>
      <c r="D35" s="29" t="s">
        <v>101</v>
      </c>
      <c r="E35" s="38" t="s">
        <v>102</v>
      </c>
      <c r="F35" s="39"/>
      <c r="G35" s="39"/>
      <c r="H35" s="38"/>
      <c r="I35" s="32"/>
      <c r="J35" s="32"/>
      <c r="K35" s="32"/>
      <c r="L35" s="32"/>
      <c r="M35" s="32"/>
      <c r="N35" s="32"/>
      <c r="O35" s="32"/>
      <c r="P35" s="164">
        <f t="shared" si="2"/>
        <v>0</v>
      </c>
    </row>
    <row r="36" spans="1:16" s="20" customFormat="1" ht="15" customHeight="1" thickBot="1">
      <c r="A36" s="4" t="s">
        <v>103</v>
      </c>
      <c r="B36" s="21"/>
      <c r="C36" s="56" t="s">
        <v>104</v>
      </c>
      <c r="D36" s="58" t="s">
        <v>93</v>
      </c>
      <c r="E36" s="40"/>
      <c r="F36" s="41"/>
      <c r="G36" s="41"/>
      <c r="H36" s="41"/>
      <c r="I36" s="42">
        <f aca="true" t="shared" si="8" ref="I36:O36">SUM(I37:I38)</f>
        <v>0</v>
      </c>
      <c r="J36" s="42">
        <f t="shared" si="8"/>
        <v>0</v>
      </c>
      <c r="K36" s="42">
        <f t="shared" si="8"/>
        <v>0</v>
      </c>
      <c r="L36" s="42">
        <f t="shared" si="8"/>
        <v>0</v>
      </c>
      <c r="M36" s="42">
        <f t="shared" si="8"/>
        <v>0</v>
      </c>
      <c r="N36" s="42">
        <f>SUM(N37:N38)</f>
        <v>0</v>
      </c>
      <c r="O36" s="42">
        <f t="shared" si="8"/>
        <v>0</v>
      </c>
      <c r="P36" s="200">
        <f t="shared" si="2"/>
        <v>0</v>
      </c>
    </row>
    <row r="37" spans="1:16" s="34" customFormat="1" ht="15" customHeight="1" thickBot="1">
      <c r="A37" s="4" t="s">
        <v>105</v>
      </c>
      <c r="B37" s="27"/>
      <c r="C37" s="28"/>
      <c r="D37" s="29" t="s">
        <v>106</v>
      </c>
      <c r="E37" s="38" t="s">
        <v>107</v>
      </c>
      <c r="F37" s="38"/>
      <c r="G37" s="38"/>
      <c r="H37" s="38"/>
      <c r="I37" s="32"/>
      <c r="J37" s="32"/>
      <c r="K37" s="32"/>
      <c r="L37" s="32"/>
      <c r="M37" s="32"/>
      <c r="N37" s="32"/>
      <c r="O37" s="32"/>
      <c r="P37" s="164">
        <f t="shared" si="2"/>
        <v>0</v>
      </c>
    </row>
    <row r="38" spans="1:16" s="34" customFormat="1" ht="15" customHeight="1" thickBot="1">
      <c r="A38" s="4" t="s">
        <v>108</v>
      </c>
      <c r="B38" s="27"/>
      <c r="C38" s="28"/>
      <c r="D38" s="29" t="s">
        <v>109</v>
      </c>
      <c r="E38" s="38" t="s">
        <v>110</v>
      </c>
      <c r="F38" s="50"/>
      <c r="G38" s="50"/>
      <c r="H38" s="50"/>
      <c r="I38" s="32"/>
      <c r="J38" s="32"/>
      <c r="K38" s="32"/>
      <c r="L38" s="32"/>
      <c r="M38" s="32"/>
      <c r="N38" s="32"/>
      <c r="O38" s="32"/>
      <c r="P38" s="164">
        <f t="shared" si="2"/>
        <v>0</v>
      </c>
    </row>
    <row r="39" spans="1:16" s="20" customFormat="1" ht="15" customHeight="1" thickBot="1">
      <c r="A39" s="4" t="s">
        <v>111</v>
      </c>
      <c r="B39" s="21"/>
      <c r="C39" s="56" t="s">
        <v>112</v>
      </c>
      <c r="D39" s="23" t="s">
        <v>113</v>
      </c>
      <c r="E39" s="59"/>
      <c r="F39" s="24"/>
      <c r="G39" s="24"/>
      <c r="H39" s="24"/>
      <c r="I39" s="25">
        <f aca="true" t="shared" si="9" ref="I39:O39">SUM(I41)</f>
        <v>0</v>
      </c>
      <c r="J39" s="25">
        <f t="shared" si="9"/>
        <v>0</v>
      </c>
      <c r="K39" s="25">
        <f t="shared" si="9"/>
        <v>0</v>
      </c>
      <c r="L39" s="25">
        <f t="shared" si="9"/>
        <v>0</v>
      </c>
      <c r="M39" s="25">
        <f t="shared" si="9"/>
        <v>0</v>
      </c>
      <c r="N39" s="25">
        <f t="shared" si="9"/>
        <v>0</v>
      </c>
      <c r="O39" s="25">
        <f t="shared" si="9"/>
        <v>0</v>
      </c>
      <c r="P39" s="199">
        <f t="shared" si="2"/>
        <v>0</v>
      </c>
    </row>
    <row r="40" spans="1:16" s="20" customFormat="1" ht="15" customHeight="1" thickBot="1">
      <c r="A40" s="4"/>
      <c r="B40" s="21"/>
      <c r="C40" s="56"/>
      <c r="D40" s="29" t="s">
        <v>115</v>
      </c>
      <c r="E40" s="38" t="s">
        <v>116</v>
      </c>
      <c r="F40" s="24"/>
      <c r="G40" s="24"/>
      <c r="H40" s="24"/>
      <c r="I40" s="25"/>
      <c r="J40" s="163"/>
      <c r="K40" s="163"/>
      <c r="L40" s="163"/>
      <c r="M40" s="163"/>
      <c r="N40" s="163"/>
      <c r="O40" s="163"/>
      <c r="P40" s="199"/>
    </row>
    <row r="41" spans="1:16" s="34" customFormat="1" ht="15" customHeight="1" thickBot="1">
      <c r="A41" s="4" t="s">
        <v>114</v>
      </c>
      <c r="B41" s="27"/>
      <c r="C41" s="28"/>
      <c r="D41" s="29" t="s">
        <v>118</v>
      </c>
      <c r="E41" s="50" t="s">
        <v>119</v>
      </c>
      <c r="F41" s="50"/>
      <c r="G41" s="50"/>
      <c r="H41" s="50"/>
      <c r="I41" s="60"/>
      <c r="J41" s="173"/>
      <c r="K41" s="173"/>
      <c r="L41" s="173"/>
      <c r="M41" s="173"/>
      <c r="N41" s="173"/>
      <c r="O41" s="173"/>
      <c r="P41" s="173">
        <f t="shared" si="2"/>
        <v>0</v>
      </c>
    </row>
    <row r="42" spans="1:16" s="20" customFormat="1" ht="30" customHeight="1" thickBot="1">
      <c r="A42" s="4" t="s">
        <v>117</v>
      </c>
      <c r="B42" s="62" t="s">
        <v>859</v>
      </c>
      <c r="C42" s="63"/>
      <c r="D42" s="63"/>
      <c r="E42" s="63"/>
      <c r="F42" s="63"/>
      <c r="G42" s="63"/>
      <c r="H42" s="63"/>
      <c r="I42" s="64">
        <f aca="true" t="shared" si="10" ref="I42:O42">SUM(I7,I32)</f>
        <v>0</v>
      </c>
      <c r="J42" s="64">
        <f t="shared" si="10"/>
        <v>0</v>
      </c>
      <c r="K42" s="64">
        <f t="shared" si="10"/>
        <v>0</v>
      </c>
      <c r="L42" s="64">
        <f t="shared" si="10"/>
        <v>540</v>
      </c>
      <c r="M42" s="64">
        <f t="shared" si="10"/>
        <v>572</v>
      </c>
      <c r="N42" s="64">
        <f>SUM(N7,N32)</f>
        <v>4535</v>
      </c>
      <c r="O42" s="64">
        <f t="shared" si="10"/>
        <v>5500</v>
      </c>
      <c r="P42" s="201">
        <f t="shared" si="2"/>
        <v>11147</v>
      </c>
    </row>
    <row r="43" spans="1:16" s="67" customFormat="1" ht="15" customHeight="1" thickBot="1">
      <c r="A43" s="4" t="s">
        <v>120</v>
      </c>
      <c r="B43" s="15" t="s">
        <v>123</v>
      </c>
      <c r="C43" s="66" t="s">
        <v>124</v>
      </c>
      <c r="D43" s="66"/>
      <c r="E43" s="66"/>
      <c r="F43" s="66"/>
      <c r="G43" s="66"/>
      <c r="H43" s="66"/>
      <c r="I43" s="18">
        <f aca="true" t="shared" si="11" ref="I43:O43">SUM(I44,I46,I49)</f>
        <v>132058</v>
      </c>
      <c r="J43" s="18">
        <f t="shared" si="11"/>
        <v>0</v>
      </c>
      <c r="K43" s="18">
        <f t="shared" si="11"/>
        <v>0</v>
      </c>
      <c r="L43" s="18">
        <f t="shared" si="11"/>
        <v>0</v>
      </c>
      <c r="M43" s="18">
        <f t="shared" si="11"/>
        <v>0</v>
      </c>
      <c r="N43" s="18">
        <f>SUM(N44,N46,N49)</f>
        <v>0</v>
      </c>
      <c r="O43" s="18">
        <f t="shared" si="11"/>
        <v>0</v>
      </c>
      <c r="P43" s="198">
        <f t="shared" si="2"/>
        <v>132058</v>
      </c>
    </row>
    <row r="44" spans="1:16" s="67" customFormat="1" ht="15" customHeight="1" thickBot="1">
      <c r="A44" s="4" t="s">
        <v>122</v>
      </c>
      <c r="B44" s="68"/>
      <c r="C44" s="22" t="s">
        <v>126</v>
      </c>
      <c r="D44" s="40" t="s">
        <v>127</v>
      </c>
      <c r="E44" s="40"/>
      <c r="F44" s="40"/>
      <c r="G44" s="40"/>
      <c r="H44" s="40"/>
      <c r="I44" s="42">
        <f aca="true" t="shared" si="12" ref="I44:O44">SUM(I45)</f>
        <v>0</v>
      </c>
      <c r="J44" s="42">
        <f t="shared" si="12"/>
        <v>0</v>
      </c>
      <c r="K44" s="42">
        <f t="shared" si="12"/>
        <v>0</v>
      </c>
      <c r="L44" s="42">
        <f t="shared" si="12"/>
        <v>0</v>
      </c>
      <c r="M44" s="42">
        <f t="shared" si="12"/>
        <v>0</v>
      </c>
      <c r="N44" s="42">
        <f t="shared" si="12"/>
        <v>0</v>
      </c>
      <c r="O44" s="42">
        <f t="shared" si="12"/>
        <v>0</v>
      </c>
      <c r="P44" s="200">
        <f t="shared" si="2"/>
        <v>0</v>
      </c>
    </row>
    <row r="45" spans="1:16" s="34" customFormat="1" ht="15" customHeight="1" thickBot="1">
      <c r="A45" s="4" t="s">
        <v>125</v>
      </c>
      <c r="B45" s="27"/>
      <c r="C45" s="29"/>
      <c r="D45" s="35" t="s">
        <v>129</v>
      </c>
      <c r="E45" s="38" t="s">
        <v>130</v>
      </c>
      <c r="F45" s="38"/>
      <c r="G45" s="38"/>
      <c r="H45" s="38"/>
      <c r="I45" s="32"/>
      <c r="J45" s="32"/>
      <c r="K45" s="32"/>
      <c r="L45" s="32"/>
      <c r="M45" s="32"/>
      <c r="N45" s="32"/>
      <c r="O45" s="32"/>
      <c r="P45" s="164">
        <f t="shared" si="2"/>
        <v>0</v>
      </c>
    </row>
    <row r="46" spans="1:16" s="20" customFormat="1" ht="15" customHeight="1" thickBot="1">
      <c r="A46" s="4" t="s">
        <v>128</v>
      </c>
      <c r="B46" s="21"/>
      <c r="C46" s="22" t="s">
        <v>132</v>
      </c>
      <c r="D46" s="40" t="s">
        <v>133</v>
      </c>
      <c r="E46" s="40"/>
      <c r="F46" s="40"/>
      <c r="G46" s="40"/>
      <c r="H46" s="24"/>
      <c r="I46" s="42">
        <f aca="true" t="shared" si="13" ref="I46:O46">SUM(I47:I48)</f>
        <v>16528</v>
      </c>
      <c r="J46" s="42">
        <f t="shared" si="13"/>
        <v>0</v>
      </c>
      <c r="K46" s="42">
        <f t="shared" si="13"/>
        <v>0</v>
      </c>
      <c r="L46" s="42">
        <f t="shared" si="13"/>
        <v>0</v>
      </c>
      <c r="M46" s="42">
        <f t="shared" si="13"/>
        <v>0</v>
      </c>
      <c r="N46" s="42">
        <f>SUM(N47:N48)</f>
        <v>0</v>
      </c>
      <c r="O46" s="42">
        <f t="shared" si="13"/>
        <v>0</v>
      </c>
      <c r="P46" s="200">
        <f t="shared" si="2"/>
        <v>16528</v>
      </c>
    </row>
    <row r="47" spans="1:16" s="55" customFormat="1" ht="15" customHeight="1" thickBot="1">
      <c r="A47" s="4" t="s">
        <v>131</v>
      </c>
      <c r="B47" s="51"/>
      <c r="C47" s="29"/>
      <c r="D47" s="29" t="s">
        <v>135</v>
      </c>
      <c r="E47" s="50" t="s">
        <v>136</v>
      </c>
      <c r="F47" s="50"/>
      <c r="G47" s="50"/>
      <c r="H47" s="54"/>
      <c r="I47" s="60">
        <f>'[1]Javaslat_II'!L139</f>
        <v>15178</v>
      </c>
      <c r="J47" s="60"/>
      <c r="K47" s="60"/>
      <c r="L47" s="60"/>
      <c r="M47" s="60"/>
      <c r="N47" s="60"/>
      <c r="O47" s="60"/>
      <c r="P47" s="173">
        <f t="shared" si="2"/>
        <v>15178</v>
      </c>
    </row>
    <row r="48" spans="1:16" s="55" customFormat="1" ht="15" customHeight="1" thickBot="1">
      <c r="A48" s="4" t="s">
        <v>134</v>
      </c>
      <c r="B48" s="51"/>
      <c r="C48" s="29"/>
      <c r="D48" s="29" t="s">
        <v>138</v>
      </c>
      <c r="E48" s="50" t="s">
        <v>139</v>
      </c>
      <c r="F48" s="50"/>
      <c r="G48" s="50"/>
      <c r="H48" s="54"/>
      <c r="I48" s="60">
        <f>'[1]Javaslat_II'!L140</f>
        <v>1350</v>
      </c>
      <c r="J48" s="60"/>
      <c r="K48" s="60"/>
      <c r="L48" s="60"/>
      <c r="M48" s="60"/>
      <c r="N48" s="60"/>
      <c r="O48" s="60"/>
      <c r="P48" s="173">
        <f t="shared" si="2"/>
        <v>1350</v>
      </c>
    </row>
    <row r="49" spans="1:16" s="20" customFormat="1" ht="15" customHeight="1" thickBot="1">
      <c r="A49" s="4" t="s">
        <v>137</v>
      </c>
      <c r="B49" s="69"/>
      <c r="C49" s="70" t="s">
        <v>141</v>
      </c>
      <c r="D49" s="71" t="s">
        <v>142</v>
      </c>
      <c r="E49" s="72"/>
      <c r="F49" s="72"/>
      <c r="G49" s="72"/>
      <c r="H49" s="72"/>
      <c r="I49" s="73">
        <f>P80-P7-P32-P46</f>
        <v>115530</v>
      </c>
      <c r="J49" s="73"/>
      <c r="K49" s="73"/>
      <c r="L49" s="73"/>
      <c r="M49" s="73"/>
      <c r="N49" s="73"/>
      <c r="O49" s="73"/>
      <c r="P49" s="202">
        <f t="shared" si="2"/>
        <v>115530</v>
      </c>
    </row>
    <row r="50" spans="1:16" s="20" customFormat="1" ht="15" customHeight="1" thickBot="1">
      <c r="A50" s="4" t="s">
        <v>140</v>
      </c>
      <c r="B50" s="75" t="s">
        <v>816</v>
      </c>
      <c r="C50" s="76" t="s">
        <v>817</v>
      </c>
      <c r="D50" s="77"/>
      <c r="E50" s="77"/>
      <c r="F50" s="77"/>
      <c r="G50" s="77"/>
      <c r="H50" s="77"/>
      <c r="I50" s="18"/>
      <c r="J50" s="18"/>
      <c r="K50" s="18"/>
      <c r="L50" s="18"/>
      <c r="M50" s="18"/>
      <c r="N50" s="18"/>
      <c r="O50" s="18"/>
      <c r="P50" s="198">
        <f t="shared" si="2"/>
        <v>0</v>
      </c>
    </row>
    <row r="51" spans="1:16" s="20" customFormat="1" ht="30" customHeight="1" thickBot="1">
      <c r="A51" s="4" t="s">
        <v>143</v>
      </c>
      <c r="B51" s="78" t="s">
        <v>860</v>
      </c>
      <c r="C51" s="79"/>
      <c r="D51" s="79"/>
      <c r="E51" s="79"/>
      <c r="F51" s="79"/>
      <c r="G51" s="79"/>
      <c r="H51" s="79"/>
      <c r="I51" s="64">
        <f aca="true" t="shared" si="14" ref="I51:O51">SUM(I42,I43,I50)</f>
        <v>132058</v>
      </c>
      <c r="J51" s="64">
        <f t="shared" si="14"/>
        <v>0</v>
      </c>
      <c r="K51" s="64">
        <f t="shared" si="14"/>
        <v>0</v>
      </c>
      <c r="L51" s="64">
        <f t="shared" si="14"/>
        <v>540</v>
      </c>
      <c r="M51" s="64">
        <f t="shared" si="14"/>
        <v>572</v>
      </c>
      <c r="N51" s="64">
        <f>SUM(N42,N43,N50)</f>
        <v>4535</v>
      </c>
      <c r="O51" s="64">
        <f t="shared" si="14"/>
        <v>5500</v>
      </c>
      <c r="P51" s="203">
        <f t="shared" si="2"/>
        <v>143205</v>
      </c>
    </row>
    <row r="52" spans="1:16" s="48" customFormat="1" ht="15" customHeight="1" thickBot="1">
      <c r="A52" s="4" t="s">
        <v>144</v>
      </c>
      <c r="B52" s="182"/>
      <c r="C52" s="183"/>
      <c r="D52" s="183"/>
      <c r="E52" s="183"/>
      <c r="F52" s="183"/>
      <c r="G52" s="183"/>
      <c r="H52" s="183"/>
      <c r="I52" s="183"/>
      <c r="J52" s="183"/>
      <c r="K52" s="183"/>
      <c r="L52" s="183"/>
      <c r="M52" s="183"/>
      <c r="N52" s="183"/>
      <c r="O52" s="183"/>
      <c r="P52" s="184"/>
    </row>
    <row r="53" spans="1:16" ht="105.75" thickBot="1">
      <c r="A53" s="4" t="s">
        <v>146</v>
      </c>
      <c r="B53" s="13" t="s">
        <v>12</v>
      </c>
      <c r="C53" s="13"/>
      <c r="D53" s="13"/>
      <c r="E53" s="13"/>
      <c r="F53" s="13"/>
      <c r="G53" s="13"/>
      <c r="H53" s="13"/>
      <c r="I53" s="14" t="s">
        <v>334</v>
      </c>
      <c r="J53" s="14" t="s">
        <v>852</v>
      </c>
      <c r="K53" s="14" t="s">
        <v>853</v>
      </c>
      <c r="L53" s="14" t="s">
        <v>854</v>
      </c>
      <c r="M53" s="14" t="s">
        <v>855</v>
      </c>
      <c r="N53" s="14" t="s">
        <v>856</v>
      </c>
      <c r="O53" s="14" t="s">
        <v>857</v>
      </c>
      <c r="P53" s="14" t="s">
        <v>858</v>
      </c>
    </row>
    <row r="54" spans="1:16" s="86" customFormat="1" ht="16.5" thickBot="1">
      <c r="A54" s="4" t="s">
        <v>147</v>
      </c>
      <c r="B54" s="83" t="s">
        <v>18</v>
      </c>
      <c r="C54" s="84" t="s">
        <v>149</v>
      </c>
      <c r="D54" s="84"/>
      <c r="E54" s="84"/>
      <c r="F54" s="84"/>
      <c r="G54" s="84"/>
      <c r="H54" s="84"/>
      <c r="I54" s="85">
        <f aca="true" t="shared" si="15" ref="I54:O54">SUM(I55:I59)</f>
        <v>12350</v>
      </c>
      <c r="J54" s="85">
        <f t="shared" si="15"/>
        <v>19415</v>
      </c>
      <c r="K54" s="85">
        <f t="shared" si="15"/>
        <v>10582</v>
      </c>
      <c r="L54" s="85">
        <f t="shared" si="15"/>
        <v>10891</v>
      </c>
      <c r="M54" s="85">
        <f t="shared" si="15"/>
        <v>4040</v>
      </c>
      <c r="N54" s="85">
        <f>SUM(N55:N59)</f>
        <v>80857</v>
      </c>
      <c r="O54" s="85">
        <f t="shared" si="15"/>
        <v>150</v>
      </c>
      <c r="P54" s="204">
        <f>SUM(I54:O54)</f>
        <v>138285</v>
      </c>
    </row>
    <row r="55" spans="1:16" s="86" customFormat="1" ht="16.5" thickBot="1">
      <c r="A55" s="4" t="s">
        <v>148</v>
      </c>
      <c r="B55" s="87"/>
      <c r="C55" s="88" t="s">
        <v>21</v>
      </c>
      <c r="D55" s="89" t="s">
        <v>151</v>
      </c>
      <c r="E55" s="89"/>
      <c r="F55" s="89"/>
      <c r="G55" s="89"/>
      <c r="H55" s="90"/>
      <c r="I55" s="91"/>
      <c r="J55" s="91">
        <v>2390</v>
      </c>
      <c r="K55" s="91">
        <v>7986</v>
      </c>
      <c r="L55" s="91">
        <v>6498</v>
      </c>
      <c r="M55" s="91">
        <v>2497</v>
      </c>
      <c r="N55" s="91">
        <v>22376</v>
      </c>
      <c r="O55" s="91"/>
      <c r="P55" s="205">
        <f aca="true" t="shared" si="16" ref="P55:P80">SUM(I55:O55)</f>
        <v>41747</v>
      </c>
    </row>
    <row r="56" spans="1:16" s="86" customFormat="1" ht="16.5" thickBot="1">
      <c r="A56" s="4" t="s">
        <v>150</v>
      </c>
      <c r="B56" s="87"/>
      <c r="C56" s="88" t="s">
        <v>33</v>
      </c>
      <c r="D56" s="92" t="s">
        <v>153</v>
      </c>
      <c r="E56" s="93"/>
      <c r="F56" s="92"/>
      <c r="G56" s="92"/>
      <c r="H56" s="94"/>
      <c r="I56" s="95"/>
      <c r="J56" s="95">
        <v>689</v>
      </c>
      <c r="K56" s="95">
        <v>2234</v>
      </c>
      <c r="L56" s="95">
        <v>1921</v>
      </c>
      <c r="M56" s="95">
        <v>685</v>
      </c>
      <c r="N56" s="95">
        <v>6748</v>
      </c>
      <c r="O56" s="95"/>
      <c r="P56" s="206">
        <f t="shared" si="16"/>
        <v>12277</v>
      </c>
    </row>
    <row r="57" spans="1:16" s="86" customFormat="1" ht="16.5" thickBot="1">
      <c r="A57" s="4" t="s">
        <v>152</v>
      </c>
      <c r="B57" s="87"/>
      <c r="C57" s="88" t="s">
        <v>54</v>
      </c>
      <c r="D57" s="92" t="s">
        <v>155</v>
      </c>
      <c r="E57" s="93"/>
      <c r="F57" s="92"/>
      <c r="G57" s="92"/>
      <c r="H57" s="94"/>
      <c r="I57" s="95"/>
      <c r="J57" s="95">
        <f>'[1]9. melléklet'!J57+'[1]Javaslat_II'!N157</f>
        <v>16336</v>
      </c>
      <c r="K57" s="95">
        <v>362</v>
      </c>
      <c r="L57" s="95">
        <f>'[1]9. melléklet'!L57+'[1]Javaslat_II'!N162</f>
        <v>2472</v>
      </c>
      <c r="M57" s="95">
        <v>858</v>
      </c>
      <c r="N57" s="95">
        <f>'[1]9. melléklet'!N57+'[1]Javaslat_II'!N145</f>
        <v>51733</v>
      </c>
      <c r="O57" s="95">
        <v>150</v>
      </c>
      <c r="P57" s="206">
        <f t="shared" si="16"/>
        <v>71911</v>
      </c>
    </row>
    <row r="58" spans="1:16" s="86" customFormat="1" ht="16.5" thickBot="1">
      <c r="A58" s="4" t="s">
        <v>154</v>
      </c>
      <c r="B58" s="87"/>
      <c r="C58" s="88" t="s">
        <v>157</v>
      </c>
      <c r="D58" s="96" t="s">
        <v>158</v>
      </c>
      <c r="E58" s="97"/>
      <c r="F58" s="97"/>
      <c r="G58" s="96"/>
      <c r="H58" s="98"/>
      <c r="I58" s="99"/>
      <c r="J58" s="99"/>
      <c r="K58" s="99"/>
      <c r="L58" s="99"/>
      <c r="M58" s="99"/>
      <c r="N58" s="99"/>
      <c r="O58" s="99"/>
      <c r="P58" s="207">
        <f t="shared" si="16"/>
        <v>0</v>
      </c>
    </row>
    <row r="59" spans="1:16" s="86" customFormat="1" ht="16.5" thickBot="1">
      <c r="A59" s="4" t="s">
        <v>156</v>
      </c>
      <c r="B59" s="87"/>
      <c r="C59" s="88" t="s">
        <v>83</v>
      </c>
      <c r="D59" s="92" t="s">
        <v>160</v>
      </c>
      <c r="E59" s="93"/>
      <c r="F59" s="92"/>
      <c r="G59" s="92"/>
      <c r="H59" s="94"/>
      <c r="I59" s="95">
        <f aca="true" t="shared" si="17" ref="I59:O59">SUM(I60:I65)</f>
        <v>12350</v>
      </c>
      <c r="J59" s="95">
        <f t="shared" si="17"/>
        <v>0</v>
      </c>
      <c r="K59" s="95">
        <f t="shared" si="17"/>
        <v>0</v>
      </c>
      <c r="L59" s="95">
        <f t="shared" si="17"/>
        <v>0</v>
      </c>
      <c r="M59" s="95">
        <f t="shared" si="17"/>
        <v>0</v>
      </c>
      <c r="N59" s="95">
        <f>SUM(N60:N65)</f>
        <v>0</v>
      </c>
      <c r="O59" s="95">
        <f t="shared" si="17"/>
        <v>0</v>
      </c>
      <c r="P59" s="206">
        <f>SUM(I59:O59)</f>
        <v>12350</v>
      </c>
    </row>
    <row r="60" spans="1:16" s="106" customFormat="1" ht="15" thickBot="1">
      <c r="A60" s="4" t="s">
        <v>159</v>
      </c>
      <c r="B60" s="100"/>
      <c r="C60" s="101"/>
      <c r="D60" s="102" t="s">
        <v>162</v>
      </c>
      <c r="E60" s="103" t="s">
        <v>163</v>
      </c>
      <c r="F60" s="103"/>
      <c r="G60" s="103"/>
      <c r="H60" s="104"/>
      <c r="I60" s="105">
        <f>'[1]Javaslat_II'!N169</f>
        <v>12350</v>
      </c>
      <c r="J60" s="105"/>
      <c r="K60" s="105"/>
      <c r="L60" s="105"/>
      <c r="M60" s="105"/>
      <c r="N60" s="105"/>
      <c r="O60" s="105"/>
      <c r="P60" s="105">
        <f t="shared" si="16"/>
        <v>12350</v>
      </c>
    </row>
    <row r="61" spans="1:16" s="106" customFormat="1" ht="15" thickBot="1">
      <c r="A61" s="4" t="s">
        <v>161</v>
      </c>
      <c r="B61" s="100"/>
      <c r="C61" s="101"/>
      <c r="D61" s="102" t="s">
        <v>165</v>
      </c>
      <c r="E61" s="103" t="s">
        <v>166</v>
      </c>
      <c r="F61" s="103"/>
      <c r="G61" s="103"/>
      <c r="H61" s="104"/>
      <c r="I61" s="105"/>
      <c r="J61" s="105"/>
      <c r="K61" s="105"/>
      <c r="L61" s="105"/>
      <c r="M61" s="105"/>
      <c r="N61" s="105"/>
      <c r="O61" s="105"/>
      <c r="P61" s="105">
        <f t="shared" si="16"/>
        <v>0</v>
      </c>
    </row>
    <row r="62" spans="1:16" s="106" customFormat="1" ht="15" thickBot="1">
      <c r="A62" s="4" t="s">
        <v>164</v>
      </c>
      <c r="B62" s="100"/>
      <c r="C62" s="101"/>
      <c r="D62" s="102" t="s">
        <v>168</v>
      </c>
      <c r="E62" s="103" t="s">
        <v>169</v>
      </c>
      <c r="F62" s="107"/>
      <c r="G62" s="103"/>
      <c r="H62" s="104"/>
      <c r="I62" s="105"/>
      <c r="J62" s="105"/>
      <c r="K62" s="105"/>
      <c r="L62" s="105"/>
      <c r="M62" s="105"/>
      <c r="N62" s="105"/>
      <c r="O62" s="105"/>
      <c r="P62" s="105">
        <f t="shared" si="16"/>
        <v>0</v>
      </c>
    </row>
    <row r="63" spans="1:16" s="106" customFormat="1" ht="15" thickBot="1">
      <c r="A63" s="4" t="s">
        <v>167</v>
      </c>
      <c r="B63" s="100"/>
      <c r="C63" s="101"/>
      <c r="D63" s="102" t="s">
        <v>171</v>
      </c>
      <c r="E63" s="108" t="s">
        <v>172</v>
      </c>
      <c r="F63" s="109"/>
      <c r="G63" s="108"/>
      <c r="H63" s="110"/>
      <c r="I63" s="111"/>
      <c r="J63" s="111"/>
      <c r="K63" s="111"/>
      <c r="L63" s="111"/>
      <c r="M63" s="111"/>
      <c r="N63" s="111"/>
      <c r="O63" s="111"/>
      <c r="P63" s="111">
        <f t="shared" si="16"/>
        <v>0</v>
      </c>
    </row>
    <row r="64" spans="1:16" s="106" customFormat="1" ht="15" thickBot="1">
      <c r="A64" s="4" t="s">
        <v>170</v>
      </c>
      <c r="B64" s="100"/>
      <c r="C64" s="101"/>
      <c r="D64" s="102" t="s">
        <v>174</v>
      </c>
      <c r="E64" s="103" t="s">
        <v>175</v>
      </c>
      <c r="F64" s="107"/>
      <c r="G64" s="103"/>
      <c r="H64" s="104"/>
      <c r="I64" s="105"/>
      <c r="J64" s="105"/>
      <c r="K64" s="105"/>
      <c r="L64" s="105"/>
      <c r="M64" s="105"/>
      <c r="N64" s="105"/>
      <c r="O64" s="105"/>
      <c r="P64" s="105">
        <f t="shared" si="16"/>
        <v>0</v>
      </c>
    </row>
    <row r="65" spans="1:16" s="106" customFormat="1" ht="15" thickBot="1">
      <c r="A65" s="4" t="s">
        <v>173</v>
      </c>
      <c r="B65" s="100"/>
      <c r="C65" s="101"/>
      <c r="D65" s="102" t="s">
        <v>177</v>
      </c>
      <c r="E65" s="103" t="s">
        <v>178</v>
      </c>
      <c r="F65" s="107"/>
      <c r="G65" s="103"/>
      <c r="H65" s="104"/>
      <c r="I65" s="105"/>
      <c r="J65" s="105"/>
      <c r="K65" s="105"/>
      <c r="L65" s="105"/>
      <c r="M65" s="105"/>
      <c r="N65" s="105"/>
      <c r="O65" s="105"/>
      <c r="P65" s="105">
        <f t="shared" si="16"/>
        <v>0</v>
      </c>
    </row>
    <row r="66" spans="1:16" s="86" customFormat="1" ht="16.5" thickBot="1">
      <c r="A66" s="4" t="s">
        <v>176</v>
      </c>
      <c r="B66" s="83" t="s">
        <v>92</v>
      </c>
      <c r="C66" s="84" t="s">
        <v>180</v>
      </c>
      <c r="D66" s="112"/>
      <c r="E66" s="112"/>
      <c r="F66" s="84"/>
      <c r="G66" s="84"/>
      <c r="H66" s="84"/>
      <c r="I66" s="85">
        <f aca="true" t="shared" si="18" ref="I66:O66">SUM(I67:I69)</f>
        <v>0</v>
      </c>
      <c r="J66" s="85">
        <f t="shared" si="18"/>
        <v>1300</v>
      </c>
      <c r="K66" s="85">
        <f t="shared" si="18"/>
        <v>0</v>
      </c>
      <c r="L66" s="85">
        <f t="shared" si="18"/>
        <v>0</v>
      </c>
      <c r="M66" s="85">
        <f t="shared" si="18"/>
        <v>0</v>
      </c>
      <c r="N66" s="85">
        <f>SUM(N67:N69)</f>
        <v>3620</v>
      </c>
      <c r="O66" s="85">
        <f t="shared" si="18"/>
        <v>0</v>
      </c>
      <c r="P66" s="204">
        <f t="shared" si="16"/>
        <v>4920</v>
      </c>
    </row>
    <row r="67" spans="1:16" s="86" customFormat="1" ht="16.5" thickBot="1">
      <c r="A67" s="4" t="s">
        <v>179</v>
      </c>
      <c r="B67" s="87"/>
      <c r="C67" s="88" t="s">
        <v>95</v>
      </c>
      <c r="D67" s="89" t="s">
        <v>182</v>
      </c>
      <c r="E67" s="89"/>
      <c r="F67" s="89"/>
      <c r="G67" s="89"/>
      <c r="H67" s="90"/>
      <c r="I67" s="91"/>
      <c r="J67" s="91">
        <v>1300</v>
      </c>
      <c r="K67" s="91"/>
      <c r="L67" s="91"/>
      <c r="M67" s="91"/>
      <c r="N67" s="91">
        <f>'[1]9. melléklet'!N67+'[1]Javaslat_II'!N152</f>
        <v>3620</v>
      </c>
      <c r="O67" s="91"/>
      <c r="P67" s="205">
        <f t="shared" si="16"/>
        <v>4920</v>
      </c>
    </row>
    <row r="68" spans="1:16" s="86" customFormat="1" ht="16.5" thickBot="1">
      <c r="A68" s="4" t="s">
        <v>181</v>
      </c>
      <c r="B68" s="87"/>
      <c r="C68" s="88" t="s">
        <v>104</v>
      </c>
      <c r="D68" s="92" t="s">
        <v>184</v>
      </c>
      <c r="E68" s="92"/>
      <c r="F68" s="92"/>
      <c r="G68" s="92"/>
      <c r="H68" s="94"/>
      <c r="I68" s="95"/>
      <c r="J68" s="95"/>
      <c r="K68" s="95"/>
      <c r="L68" s="95"/>
      <c r="M68" s="95"/>
      <c r="N68" s="95"/>
      <c r="O68" s="95"/>
      <c r="P68" s="206">
        <f t="shared" si="16"/>
        <v>0</v>
      </c>
    </row>
    <row r="69" spans="1:16" s="86" customFormat="1" ht="16.5" thickBot="1">
      <c r="A69" s="4" t="s">
        <v>183</v>
      </c>
      <c r="B69" s="87"/>
      <c r="C69" s="88" t="s">
        <v>112</v>
      </c>
      <c r="D69" s="92" t="s">
        <v>186</v>
      </c>
      <c r="E69" s="93"/>
      <c r="F69" s="92"/>
      <c r="G69" s="92"/>
      <c r="H69" s="94"/>
      <c r="I69" s="95">
        <f aca="true" t="shared" si="19" ref="I69:O69">SUM(I70:I73)</f>
        <v>0</v>
      </c>
      <c r="J69" s="95">
        <f t="shared" si="19"/>
        <v>0</v>
      </c>
      <c r="K69" s="95">
        <f t="shared" si="19"/>
        <v>0</v>
      </c>
      <c r="L69" s="95">
        <f t="shared" si="19"/>
        <v>0</v>
      </c>
      <c r="M69" s="95">
        <f t="shared" si="19"/>
        <v>0</v>
      </c>
      <c r="N69" s="95">
        <f>SUM(N70:N73)</f>
        <v>0</v>
      </c>
      <c r="O69" s="95">
        <f t="shared" si="19"/>
        <v>0</v>
      </c>
      <c r="P69" s="206">
        <f t="shared" si="16"/>
        <v>0</v>
      </c>
    </row>
    <row r="70" spans="1:16" s="106" customFormat="1" ht="15" thickBot="1">
      <c r="A70" s="4" t="s">
        <v>185</v>
      </c>
      <c r="B70" s="100"/>
      <c r="C70" s="113"/>
      <c r="D70" s="102" t="s">
        <v>188</v>
      </c>
      <c r="E70" s="103" t="s">
        <v>189</v>
      </c>
      <c r="F70" s="103"/>
      <c r="G70" s="103"/>
      <c r="H70" s="104"/>
      <c r="I70" s="105"/>
      <c r="J70" s="105"/>
      <c r="K70" s="105"/>
      <c r="L70" s="105"/>
      <c r="M70" s="105"/>
      <c r="N70" s="105"/>
      <c r="O70" s="105"/>
      <c r="P70" s="105">
        <f t="shared" si="16"/>
        <v>0</v>
      </c>
    </row>
    <row r="71" spans="1:16" s="106" customFormat="1" ht="15" thickBot="1">
      <c r="A71" s="4" t="s">
        <v>187</v>
      </c>
      <c r="B71" s="100"/>
      <c r="C71" s="113"/>
      <c r="D71" s="102" t="s">
        <v>191</v>
      </c>
      <c r="E71" s="103" t="s">
        <v>192</v>
      </c>
      <c r="F71" s="103"/>
      <c r="G71" s="103"/>
      <c r="H71" s="104"/>
      <c r="I71" s="105"/>
      <c r="J71" s="105"/>
      <c r="K71" s="105"/>
      <c r="L71" s="105"/>
      <c r="M71" s="105"/>
      <c r="N71" s="105"/>
      <c r="O71" s="105"/>
      <c r="P71" s="105">
        <f t="shared" si="16"/>
        <v>0</v>
      </c>
    </row>
    <row r="72" spans="1:16" s="106" customFormat="1" ht="15" thickBot="1">
      <c r="A72" s="4" t="s">
        <v>190</v>
      </c>
      <c r="B72" s="100"/>
      <c r="C72" s="113"/>
      <c r="D72" s="102" t="s">
        <v>194</v>
      </c>
      <c r="E72" s="103" t="s">
        <v>195</v>
      </c>
      <c r="F72" s="107"/>
      <c r="G72" s="103"/>
      <c r="H72" s="104"/>
      <c r="I72" s="105"/>
      <c r="J72" s="105"/>
      <c r="K72" s="105"/>
      <c r="L72" s="105"/>
      <c r="M72" s="105"/>
      <c r="N72" s="105"/>
      <c r="O72" s="105"/>
      <c r="P72" s="105">
        <f t="shared" si="16"/>
        <v>0</v>
      </c>
    </row>
    <row r="73" spans="1:16" s="106" customFormat="1" ht="15" thickBot="1">
      <c r="A73" s="4" t="s">
        <v>193</v>
      </c>
      <c r="B73" s="100"/>
      <c r="C73" s="113"/>
      <c r="D73" s="102" t="s">
        <v>197</v>
      </c>
      <c r="E73" s="103" t="s">
        <v>198</v>
      </c>
      <c r="F73" s="107"/>
      <c r="G73" s="103"/>
      <c r="H73" s="104"/>
      <c r="I73" s="111"/>
      <c r="J73" s="111"/>
      <c r="K73" s="111"/>
      <c r="L73" s="111"/>
      <c r="M73" s="111"/>
      <c r="N73" s="111"/>
      <c r="O73" s="111"/>
      <c r="P73" s="111">
        <f t="shared" si="16"/>
        <v>0</v>
      </c>
    </row>
    <row r="74" spans="1:16" s="117" customFormat="1" ht="30" customHeight="1" thickBot="1">
      <c r="A74" s="4" t="s">
        <v>196</v>
      </c>
      <c r="B74" s="114" t="s">
        <v>861</v>
      </c>
      <c r="C74" s="115"/>
      <c r="D74" s="116"/>
      <c r="E74" s="116"/>
      <c r="F74" s="116"/>
      <c r="G74" s="116"/>
      <c r="H74" s="116"/>
      <c r="I74" s="64">
        <f aca="true" t="shared" si="20" ref="I74:O74">SUM(I54,I66)</f>
        <v>12350</v>
      </c>
      <c r="J74" s="64">
        <f t="shared" si="20"/>
        <v>20715</v>
      </c>
      <c r="K74" s="64">
        <f t="shared" si="20"/>
        <v>10582</v>
      </c>
      <c r="L74" s="64">
        <f t="shared" si="20"/>
        <v>10891</v>
      </c>
      <c r="M74" s="64">
        <f t="shared" si="20"/>
        <v>4040</v>
      </c>
      <c r="N74" s="64">
        <f>SUM(N54,N66)</f>
        <v>84477</v>
      </c>
      <c r="O74" s="64">
        <f t="shared" si="20"/>
        <v>150</v>
      </c>
      <c r="P74" s="203">
        <f t="shared" si="16"/>
        <v>143205</v>
      </c>
    </row>
    <row r="75" spans="1:16" s="86" customFormat="1" ht="16.5" thickBot="1">
      <c r="A75" s="4" t="s">
        <v>199</v>
      </c>
      <c r="B75" s="83" t="s">
        <v>123</v>
      </c>
      <c r="C75" s="84" t="s">
        <v>202</v>
      </c>
      <c r="D75" s="84"/>
      <c r="E75" s="84"/>
      <c r="F75" s="84"/>
      <c r="G75" s="84"/>
      <c r="H75" s="84"/>
      <c r="I75" s="85">
        <f aca="true" t="shared" si="21" ref="I75:O75">SUM(I76,I78)</f>
        <v>0</v>
      </c>
      <c r="J75" s="85">
        <f t="shared" si="21"/>
        <v>0</v>
      </c>
      <c r="K75" s="85">
        <f t="shared" si="21"/>
        <v>0</v>
      </c>
      <c r="L75" s="85">
        <f t="shared" si="21"/>
        <v>0</v>
      </c>
      <c r="M75" s="85">
        <f t="shared" si="21"/>
        <v>0</v>
      </c>
      <c r="N75" s="85">
        <f>SUM(N76,N78)</f>
        <v>0</v>
      </c>
      <c r="O75" s="85">
        <f t="shared" si="21"/>
        <v>0</v>
      </c>
      <c r="P75" s="204">
        <f t="shared" si="16"/>
        <v>0</v>
      </c>
    </row>
    <row r="76" spans="1:16" s="86" customFormat="1" ht="16.5" thickBot="1">
      <c r="A76" s="4" t="s">
        <v>201</v>
      </c>
      <c r="B76" s="87"/>
      <c r="C76" s="118" t="s">
        <v>126</v>
      </c>
      <c r="D76" s="119" t="s">
        <v>204</v>
      </c>
      <c r="E76" s="119"/>
      <c r="F76" s="119"/>
      <c r="G76" s="119"/>
      <c r="H76" s="120"/>
      <c r="I76" s="121">
        <f aca="true" t="shared" si="22" ref="I76:O76">SUM(I77)</f>
        <v>0</v>
      </c>
      <c r="J76" s="121">
        <f t="shared" si="22"/>
        <v>0</v>
      </c>
      <c r="K76" s="121">
        <f t="shared" si="22"/>
        <v>0</v>
      </c>
      <c r="L76" s="121">
        <f t="shared" si="22"/>
        <v>0</v>
      </c>
      <c r="M76" s="121">
        <f t="shared" si="22"/>
        <v>0</v>
      </c>
      <c r="N76" s="121">
        <f t="shared" si="22"/>
        <v>0</v>
      </c>
      <c r="O76" s="121">
        <f t="shared" si="22"/>
        <v>0</v>
      </c>
      <c r="P76" s="208">
        <f t="shared" si="16"/>
        <v>0</v>
      </c>
    </row>
    <row r="77" spans="1:16" s="34" customFormat="1" ht="15" customHeight="1" thickBot="1">
      <c r="A77" s="4" t="s">
        <v>203</v>
      </c>
      <c r="B77" s="27"/>
      <c r="C77" s="118" t="s">
        <v>132</v>
      </c>
      <c r="D77" s="119" t="s">
        <v>206</v>
      </c>
      <c r="E77" s="38"/>
      <c r="F77" s="38"/>
      <c r="G77" s="38"/>
      <c r="H77" s="38"/>
      <c r="I77" s="32"/>
      <c r="J77" s="32"/>
      <c r="K77" s="32"/>
      <c r="L77" s="32"/>
      <c r="M77" s="32"/>
      <c r="N77" s="32"/>
      <c r="O77" s="32"/>
      <c r="P77" s="164">
        <f t="shared" si="16"/>
        <v>0</v>
      </c>
    </row>
    <row r="78" spans="1:16" s="20" customFormat="1" ht="15" customHeight="1" thickBot="1">
      <c r="A78" s="4" t="s">
        <v>205</v>
      </c>
      <c r="B78" s="122"/>
      <c r="C78" s="123" t="s">
        <v>208</v>
      </c>
      <c r="D78" s="124" t="s">
        <v>209</v>
      </c>
      <c r="E78" s="125"/>
      <c r="F78" s="125"/>
      <c r="G78" s="125"/>
      <c r="H78" s="125"/>
      <c r="I78" s="126"/>
      <c r="J78" s="126"/>
      <c r="K78" s="126"/>
      <c r="L78" s="126"/>
      <c r="M78" s="126"/>
      <c r="N78" s="126"/>
      <c r="O78" s="126"/>
      <c r="P78" s="209">
        <f t="shared" si="16"/>
        <v>0</v>
      </c>
    </row>
    <row r="79" spans="1:16" s="86" customFormat="1" ht="16.5" thickBot="1">
      <c r="A79" s="4" t="s">
        <v>207</v>
      </c>
      <c r="B79" s="83"/>
      <c r="C79" s="84"/>
      <c r="D79" s="112"/>
      <c r="E79" s="112"/>
      <c r="F79" s="84"/>
      <c r="G79" s="84"/>
      <c r="H79" s="128"/>
      <c r="I79" s="85"/>
      <c r="J79" s="85"/>
      <c r="K79" s="85"/>
      <c r="L79" s="85"/>
      <c r="M79" s="85"/>
      <c r="N79" s="85"/>
      <c r="O79" s="85"/>
      <c r="P79" s="204">
        <f t="shared" si="16"/>
        <v>0</v>
      </c>
    </row>
    <row r="80" spans="1:16" s="117" customFormat="1" ht="30" customHeight="1" thickBot="1">
      <c r="A80" s="4" t="s">
        <v>210</v>
      </c>
      <c r="B80" s="129" t="s">
        <v>862</v>
      </c>
      <c r="C80" s="130"/>
      <c r="D80" s="131"/>
      <c r="E80" s="131"/>
      <c r="F80" s="131"/>
      <c r="G80" s="131"/>
      <c r="H80" s="131"/>
      <c r="I80" s="132">
        <f aca="true" t="shared" si="23" ref="I80:O80">SUM(I74,I75,I79)</f>
        <v>12350</v>
      </c>
      <c r="J80" s="132">
        <f t="shared" si="23"/>
        <v>20715</v>
      </c>
      <c r="K80" s="132">
        <f t="shared" si="23"/>
        <v>10582</v>
      </c>
      <c r="L80" s="132">
        <f t="shared" si="23"/>
        <v>10891</v>
      </c>
      <c r="M80" s="132">
        <f t="shared" si="23"/>
        <v>4040</v>
      </c>
      <c r="N80" s="132">
        <f>SUM(N74,N75,N79)</f>
        <v>84477</v>
      </c>
      <c r="O80" s="132">
        <f t="shared" si="23"/>
        <v>150</v>
      </c>
      <c r="P80" s="210">
        <f t="shared" si="16"/>
        <v>143205</v>
      </c>
    </row>
  </sheetData>
  <sheetProtection/>
  <mergeCells count="8">
    <mergeCell ref="B51:H51"/>
    <mergeCell ref="B53:H53"/>
    <mergeCell ref="E4:H4"/>
    <mergeCell ref="B5:P5"/>
    <mergeCell ref="B6:H6"/>
    <mergeCell ref="E9:H9"/>
    <mergeCell ref="B42:H42"/>
    <mergeCell ref="C43:H43"/>
  </mergeCells>
  <printOptions horizontalCentered="1"/>
  <pageMargins left="0.7086614173228347" right="0.7086614173228347" top="0.7480314960629921" bottom="0.7480314960629921" header="0.31496062992125984" footer="0.31496062992125984"/>
  <pageSetup horizontalDpi="600" verticalDpi="600" orientation="portrait" paperSize="8" scale="50" r:id="rId1"/>
  <headerFooter>
    <oddFooter>&amp;L&amp;D&amp;C&amp;P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Tóth Mónika</dc:creator>
  <cp:keywords/>
  <dc:description/>
  <cp:lastModifiedBy>Tóth Mónika</cp:lastModifiedBy>
  <cp:lastPrinted>2016-07-07T08:15:26Z</cp:lastPrinted>
  <dcterms:created xsi:type="dcterms:W3CDTF">2016-07-07T08:07:16Z</dcterms:created>
  <dcterms:modified xsi:type="dcterms:W3CDTF">2016-07-07T08:16:26Z</dcterms:modified>
  <cp:category/>
  <cp:version/>
  <cp:contentType/>
  <cp:contentStatus/>
</cp:coreProperties>
</file>