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mariscomputer-my.sharepoint.com/personal/morph_mor_hu/Documents/TF ülések/2026/2026_09_29_soros_nyilvános/07_Napirend_2026_09_29_Mellékletek/"/>
    </mc:Choice>
  </mc:AlternateContent>
  <xr:revisionPtr revIDLastSave="8" documentId="8_{5C96A716-4FBC-4DA0-9254-12928D747CBB}" xr6:coauthVersionLast="47" xr6:coauthVersionMax="47" xr10:uidLastSave="{59D12F2B-4097-4455-AFBC-666D90362217}"/>
  <bookViews>
    <workbookView xWindow="-120" yWindow="-120" windowWidth="29040" windowHeight="15720" firstSheet="6" activeTab="6" xr2:uid="{00000000-000D-0000-FFFF-FFFF00000000}"/>
  </bookViews>
  <sheets>
    <sheet name="Info" sheetId="1" r:id="rId1"/>
    <sheet name="Főösszesítő" sheetId="2" r:id="rId2"/>
    <sheet name="Munkanem összesítő" sheetId="3" r:id="rId3"/>
    <sheet name="2.Bontás, építőanyagok újraha" sheetId="4" r:id="rId4"/>
    <sheet name="3.Organizáció" sheetId="5" r:id="rId5"/>
    <sheet name="15.Zsaluzás és állványozás" sheetId="6" r:id="rId6"/>
    <sheet name="21.Irtás, föld- és sziklamunka" sheetId="7" r:id="rId7"/>
    <sheet name="23.Síkalapozás" sheetId="8" r:id="rId8"/>
    <sheet name="31.Helyszíni beton és vasbeton" sheetId="9" r:id="rId9"/>
    <sheet name="61.Útburkolat alap és makadámb" sheetId="10" r:id="rId10"/>
    <sheet name="62.Kőburkolat készítése" sheetId="1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9" l="1"/>
  <c r="I4" i="9"/>
  <c r="I2" i="11"/>
  <c r="I3" i="11" s="1"/>
  <c r="D9" i="3" s="1"/>
  <c r="H2" i="11"/>
  <c r="H3" i="11" s="1"/>
  <c r="C9" i="3" s="1"/>
  <c r="I2" i="10"/>
  <c r="I3" i="10" s="1"/>
  <c r="D8" i="3" s="1"/>
  <c r="H2" i="10"/>
  <c r="H3" i="10" s="1"/>
  <c r="C8" i="3" s="1"/>
  <c r="I6" i="9"/>
  <c r="H6" i="9"/>
  <c r="I5" i="9"/>
  <c r="H5" i="9"/>
  <c r="I3" i="9"/>
  <c r="H3" i="9"/>
  <c r="I2" i="9"/>
  <c r="H2" i="9"/>
  <c r="I3" i="8"/>
  <c r="H3" i="8"/>
  <c r="I2" i="8"/>
  <c r="I4" i="8" s="1"/>
  <c r="D6" i="3" s="1"/>
  <c r="H2" i="8"/>
  <c r="I5" i="7"/>
  <c r="H5" i="7"/>
  <c r="I4" i="7"/>
  <c r="H4" i="7"/>
  <c r="I3" i="7"/>
  <c r="H3" i="7"/>
  <c r="I2" i="7"/>
  <c r="H2" i="7"/>
  <c r="I3" i="6"/>
  <c r="H3" i="6"/>
  <c r="I2" i="6"/>
  <c r="H2" i="6"/>
  <c r="I5" i="5"/>
  <c r="H5" i="5"/>
  <c r="I4" i="5"/>
  <c r="H4" i="5"/>
  <c r="I3" i="5"/>
  <c r="H3" i="5"/>
  <c r="I2" i="5"/>
  <c r="H2" i="5"/>
  <c r="I4" i="4"/>
  <c r="H4" i="4"/>
  <c r="I3" i="4"/>
  <c r="H3" i="4"/>
  <c r="I2" i="4"/>
  <c r="H2" i="4"/>
  <c r="H5" i="4" l="1"/>
  <c r="C2" i="3" s="1"/>
  <c r="I5" i="4"/>
  <c r="D2" i="3" s="1"/>
  <c r="H4" i="6"/>
  <c r="C4" i="3" s="1"/>
  <c r="I4" i="6"/>
  <c r="D4" i="3" s="1"/>
  <c r="H6" i="7"/>
  <c r="C5" i="3" s="1"/>
  <c r="I6" i="7"/>
  <c r="D5" i="3" s="1"/>
  <c r="H4" i="8"/>
  <c r="C6" i="3" s="1"/>
  <c r="I7" i="9"/>
  <c r="D7" i="3" s="1"/>
  <c r="H7" i="9"/>
  <c r="C7" i="3" s="1"/>
  <c r="H6" i="5"/>
  <c r="C3" i="3" s="1"/>
  <c r="I6" i="5"/>
  <c r="D3" i="3" s="1"/>
  <c r="D10" i="3" l="1"/>
  <c r="D5" i="2" s="1"/>
  <c r="C10" i="3"/>
  <c r="C5" i="2" s="1"/>
  <c r="C6" i="2" l="1"/>
  <c r="C7" i="2" s="1"/>
  <c r="C8" i="2" s="1"/>
  <c r="B13" i="1" s="1"/>
</calcChain>
</file>

<file path=xl/sharedStrings.xml><?xml version="1.0" encoding="utf-8"?>
<sst xmlns="http://schemas.openxmlformats.org/spreadsheetml/2006/main" count="284" uniqueCount="136">
  <si>
    <t>Exportált költségvetés adatai</t>
  </si>
  <si>
    <t>Költségvetés neve:</t>
  </si>
  <si>
    <t>Mór Bozóky kerítés</t>
  </si>
  <si>
    <t>Leírás:</t>
  </si>
  <si>
    <t>Leromlott állapotú kerítés javítása , helyreállítása , helyenként új alapozással , alapmegerősítéssel , vagy szakaszos aláalapozással .</t>
  </si>
  <si>
    <t>Költségvetés jellege:</t>
  </si>
  <si>
    <t>Felújítás</t>
  </si>
  <si>
    <t>Tételek száma:</t>
  </si>
  <si>
    <t>22 db</t>
  </si>
  <si>
    <t>Munkanemek száma:</t>
  </si>
  <si>
    <t>8 db</t>
  </si>
  <si>
    <t>Fejezetek száma:</t>
  </si>
  <si>
    <t>Nem fejezetes</t>
  </si>
  <si>
    <t>Építmény tulajdonsága:</t>
  </si>
  <si>
    <t>Egyéb építmény</t>
  </si>
  <si>
    <t>Utolsó módosítás:</t>
  </si>
  <si>
    <t>2026-09-17 16:03:12</t>
  </si>
  <si>
    <t>Rezsióradíj:</t>
  </si>
  <si>
    <t>Bruttó végösszeg:</t>
  </si>
  <si>
    <t>Készítette:</t>
  </si>
  <si>
    <t>pelaprojectkft@gmail.com</t>
  </si>
  <si>
    <t>Figyelem!</t>
  </si>
  <si>
    <t>Ez az információs ablak az exportálással létrejött költségvetés alapadatait tartalmazza!</t>
  </si>
  <si>
    <t>A további munkafüzet-lapokon történő változtatások nincsenek hatással az oldal adataira!
Továbbá az ezen az oldalon kiadott módosítások nem változtatják a költségvetés adatait!</t>
  </si>
  <si>
    <t>Készült a TERC-ETALON Online Építőipari Költségvetés-készítő és Kiíró Programrendszerrel</t>
  </si>
  <si>
    <t>http://www.etalon.terc.hu</t>
  </si>
  <si>
    <t>Költségvetés főösszesítő</t>
  </si>
  <si>
    <t>Megnevezés</t>
  </si>
  <si>
    <t>Anyagköltség</t>
  </si>
  <si>
    <t>Díjköltség</t>
  </si>
  <si>
    <t>1 Építmény közvetlen költségei</t>
  </si>
  <si>
    <t>2.1 ÁFA vetítési alap</t>
  </si>
  <si>
    <t>2.2 ÁFA</t>
  </si>
  <si>
    <t>3 A munka ára (HUF)</t>
  </si>
  <si>
    <t>Ssz.</t>
  </si>
  <si>
    <t>2</t>
  </si>
  <si>
    <t>Bontás, építőanyagok újrahasznosítása</t>
  </si>
  <si>
    <t>3</t>
  </si>
  <si>
    <t>Organizáció</t>
  </si>
  <si>
    <t>15</t>
  </si>
  <si>
    <t>Zsaluzás és állványozás</t>
  </si>
  <si>
    <t>21</t>
  </si>
  <si>
    <t>Irtás, föld- és sziklamunka</t>
  </si>
  <si>
    <t>23</t>
  </si>
  <si>
    <t>Síkalapozás</t>
  </si>
  <si>
    <t>31</t>
  </si>
  <si>
    <t>Helyszíni beton és vasbeton munkák</t>
  </si>
  <si>
    <t>61</t>
  </si>
  <si>
    <t>Útburkolat alap és makadámburkolat készítése</t>
  </si>
  <si>
    <t>62</t>
  </si>
  <si>
    <t>Kőburkolat készítése</t>
  </si>
  <si>
    <t>Összesen (HUF)</t>
  </si>
  <si>
    <t>Tételszám</t>
  </si>
  <si>
    <t>Tétel szövege</t>
  </si>
  <si>
    <t>Menny.</t>
  </si>
  <si>
    <t>Egység</t>
  </si>
  <si>
    <t>Anyag egységár</t>
  </si>
  <si>
    <t>Díj egységre</t>
  </si>
  <si>
    <t>Anyag összesen</t>
  </si>
  <si>
    <t>Díj összesen</t>
  </si>
  <si>
    <t>Megjegyzés</t>
  </si>
  <si>
    <t>ÉNGY kód</t>
  </si>
  <si>
    <t>K. jelző</t>
  </si>
  <si>
    <t>Munkanem</t>
  </si>
  <si>
    <t>Normaidő</t>
  </si>
  <si>
    <t>02-030-7.2</t>
  </si>
  <si>
    <t>Vegyes építési- bontási törmelék berakása konténerbe gépi erővel, kiegészítő kézi munkával</t>
  </si>
  <si>
    <t>m³</t>
  </si>
  <si>
    <t xml:space="preserve"> 20303277224</t>
  </si>
  <si>
    <t>ÖN</t>
  </si>
  <si>
    <t>21-011-11.6</t>
  </si>
  <si>
    <t>Építési törmelék konténeres elszállítása, lerakása, lerakóhelyi díjjal, 8,0 m³-es konténerbe</t>
  </si>
  <si>
    <t>db</t>
  </si>
  <si>
    <t xml:space="preserve"> 210110016791</t>
  </si>
  <si>
    <t>21-011-12</t>
  </si>
  <si>
    <t>Munkahelyi depóniából építési törmelék konténerbe rakása,  kézi erővel, önálló munka esetén elszámolva, konténer szállítás nélkül</t>
  </si>
  <si>
    <t xml:space="preserve"> 210110016825</t>
  </si>
  <si>
    <t>Munkanem összesen (HUF)</t>
  </si>
  <si>
    <t>12-010-1.1-0025052</t>
  </si>
  <si>
    <t>Mobil kerítés bérleti díj elszámolása, szállítás, telepítés-bontás nélkül, dróthálós mobil kerítés, Dróthálós mobil kerítés, merev acélvázzal, előgalvanizált, 3,5x2,0 m-es táblaméret, bérleti díj/nap</t>
  </si>
  <si>
    <t>m</t>
  </si>
  <si>
    <t xml:space="preserve"> 120105140112</t>
  </si>
  <si>
    <t>12-011-1.1-0025001</t>
  </si>
  <si>
    <t>Mobil WC bérleti díj elszámolása, szállítással, heti tisztítással, karbantartással, Mobil WC alap, bérleti díj/hó</t>
  </si>
  <si>
    <t xml:space="preserve"> 120112051476</t>
  </si>
  <si>
    <t>12-012-1.1.2-0025003</t>
  </si>
  <si>
    <t>Konténer bérleti díj elszámolása, raktár konténer, 10,01-20,00 m² alapterület között, Raktár konténer, 10,01 - 20,00 m² között, bérleti díj/hó</t>
  </si>
  <si>
    <t xml:space="preserve"> 120122051490</t>
  </si>
  <si>
    <t>12-012-1.2.2-0025006</t>
  </si>
  <si>
    <t>Konténer bérleti díj elszámolása, iroda konténer 10,01-20,00 m² alapterület között, Iroda konténer, 10,01 - 20,00 m² között, bérleti díj/hó</t>
  </si>
  <si>
    <t xml:space="preserve"> 120122051524</t>
  </si>
  <si>
    <t>15-001-1</t>
  </si>
  <si>
    <t>Sávalap egyoldalas zsaluzása fa zsaluzattal, max. 0,8 m magasságig</t>
  </si>
  <si>
    <t>m²</t>
  </si>
  <si>
    <t xml:space="preserve"> 150010010784</t>
  </si>
  <si>
    <t>15-002-1.2.1</t>
  </si>
  <si>
    <t>Kétoldali falzsaluzás függőleges vagy ferde sík felülettel, (számítása: betonnal érintkező zsalufelület m2-ben), szerelt táblás zsaluzattal, kézzel mozgatva, 3 m magasságig</t>
  </si>
  <si>
    <t xml:space="preserve"> 150020010873</t>
  </si>
  <si>
    <t>21-003-6.1.1</t>
  </si>
  <si>
    <t>Munkaárok földkiemelése közmű nélküli területen, gépi erővel, kiegészítő kézi munkával, bármely konzisztenciájú, I-IV. oszt. talajban, dúcolás nélkül, 3,0 m² szelvényig</t>
  </si>
  <si>
    <t xml:space="preserve"> 210030014884</t>
  </si>
  <si>
    <t>21-003-5.1.1.3</t>
  </si>
  <si>
    <t>Munkaárok földkiemelése közművesített területen, kézi erővel, bármely konzisztenciájú talajban, dúcolás nélkül, 2,0 m² szelvényig, IV. talajosztály</t>
  </si>
  <si>
    <t xml:space="preserve"> 210030014722</t>
  </si>
  <si>
    <t>21-003-11.1.2</t>
  </si>
  <si>
    <t>Földvisszatöltés munkagödörbe vagy munkaárokba, tömörítés nélkül, réteges elterítéssel, I-IV. osztályú talajban, kézi erővel, az anyag súlypontja karoláson belül, a vezetéket (műtárgyat) környező 50 cm-en túli szelvényben</t>
  </si>
  <si>
    <t xml:space="preserve"> 210030015361</t>
  </si>
  <si>
    <t>21-008-1.1.3</t>
  </si>
  <si>
    <t>Döngölés kézi erővel száraz, földnedves IV. fejtési talajosztályban</t>
  </si>
  <si>
    <t xml:space="preserve"> 210080016154</t>
  </si>
  <si>
    <t>23-000-1</t>
  </si>
  <si>
    <t>Tégla- és kőalapok bontása</t>
  </si>
  <si>
    <t xml:space="preserve"> 230000023221</t>
  </si>
  <si>
    <t>23-003-3-0242210</t>
  </si>
  <si>
    <t>Vasbeton sáv-, talp-, lemez- vagy gerendaalap készítése helyszínen kevert .....minőségű betonból, C25/30 - XC2 - 16 - F3 - CEM 32,5, m = 6,6 finomsági modulussal</t>
  </si>
  <si>
    <t xml:space="preserve"> 230030024335</t>
  </si>
  <si>
    <t>31-000-14.2</t>
  </si>
  <si>
    <t>Beton aljzatok, járdák bontása 10 cm vastagság felett, kavicsbetonból</t>
  </si>
  <si>
    <t xml:space="preserve"> 310000034875</t>
  </si>
  <si>
    <t>31-001-1.2.1-0221000</t>
  </si>
  <si>
    <t>Betonacél helyszíni szerelése  függőleges vagy vízszintes tartószerkezetbe, bordás betonacélból, 4-11 mm átmérő között, FERALPI bordás betonacél, 6 m-es szálban, B500B  8 mm</t>
  </si>
  <si>
    <t>t</t>
  </si>
  <si>
    <t xml:space="preserve"> 310014594020</t>
  </si>
  <si>
    <t>31-001-1.2.2-0220957</t>
  </si>
  <si>
    <t>Betonacél helyszíni szerelése függőleges vagy vízszintes tartószerkezetbe, bordás betonacélból, 12-20 mm átmérő között, FERALPI hidegen húzott bordás betonacél, 6 m-es szálban, B500A (BHB55.50) 12 mm</t>
  </si>
  <si>
    <t>31-011-3.3.2-0241510</t>
  </si>
  <si>
    <t>Vasbetonfal készítése,  X0v(H), XC1, XC2, XC3 környezeti osztályú, kissé képlékeny vagy képlékeny konzisztenciájú betonból, szivattyús technológiával, vibrátoros tömörítéssel, 13-24 cm vastagság között, C25/30 - XC2 - 24 - F3 - CEM 42,5, m = 7,1 finomsági modulussal</t>
  </si>
  <si>
    <t xml:space="preserve"> 310110041110</t>
  </si>
  <si>
    <t>31-051-6.2.1</t>
  </si>
  <si>
    <t>Vasbeton fedkő, fedlap készítése, fedkő cementhabarcs simítással, zsaluzással, vízorrképzéssel,betonacél szereléssel, beton kézi tömörítésével,X0b(H), XN(H) környezeti osztályú,kissé képlékeny konzisztenciájú betonból, 10 cm vastagságig</t>
  </si>
  <si>
    <t>61-001-2.1</t>
  </si>
  <si>
    <t>Útalapbeton, valamint hidraulikus kötőanyaggal vagy bitumennel stabilizált rétegek bontása, kézi erővel, légkalapáccsal, 4 m²-nél kisebb foltokban</t>
  </si>
  <si>
    <t xml:space="preserve"> 610010674726</t>
  </si>
  <si>
    <t>62-002-11.2-0613244</t>
  </si>
  <si>
    <t>Klasszikus útszegély készítése,  alapárok kiemelése nélkül, betonhézagolással, 100 cm hosszú elemekből, LEIER Quartz kiemelt útszegélykő, szürke, 100x15/12x30 cm, Cikkszám: HUTJS1083</t>
  </si>
  <si>
    <t xml:space="preserve"> 620020677723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</si>
</sst>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###\ ###\ ###\ ##0\ \F\t"/>
  </numFmts>
  <fonts count="6">
    <font>
      <sz val="11"/>
      <color theme="1"/>
      <name val="Calibri"/>
      <family val="2"/>
      <scheme val="minor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b/>
      <sz val="14"/>
      <color theme="1"/>
      <name val="Times New Roman"/>
      <family val="2"/>
    </font>
    <font>
      <b/>
      <sz val="11"/>
      <color theme="1"/>
      <name val="Times New Roman"/>
      <family val="2"/>
    </font>
    <font>
      <b/>
      <sz val="9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164" fontId="1" fillId="0" borderId="0" xfId="0" applyNumberFormat="1" applyFont="1" applyAlignment="1">
      <alignment vertical="top" wrapText="1"/>
    </xf>
    <xf numFmtId="10" fontId="2" fillId="0" borderId="2" xfId="0" applyNumberFormat="1" applyFont="1" applyBorder="1" applyAlignment="1">
      <alignment horizontal="right" vertical="top" wrapText="1"/>
    </xf>
    <xf numFmtId="164" fontId="4" fillId="0" borderId="3" xfId="0" applyNumberFormat="1" applyFont="1" applyBorder="1" applyAlignment="1">
      <alignment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49" fontId="2" fillId="0" borderId="0" xfId="0" applyNumberFormat="1" applyFont="1" applyAlignment="1">
      <alignment horizontal="right" vertical="top" wrapText="1"/>
    </xf>
    <xf numFmtId="164" fontId="1" fillId="0" borderId="3" xfId="0" applyNumberFormat="1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164" fontId="3" fillId="0" borderId="2" xfId="0" applyNumberFormat="1" applyFont="1" applyBorder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talon.terc.h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view="pageBreakPreview" topLeftCell="A4" zoomScale="145" zoomScaleNormal="100" zoomScaleSheetLayoutView="145" workbookViewId="0">
      <selection activeCell="E18" sqref="E18"/>
    </sheetView>
  </sheetViews>
  <sheetFormatPr defaultRowHeight="15"/>
  <cols>
    <col min="1" max="2" width="30.7109375" customWidth="1"/>
  </cols>
  <sheetData>
    <row r="1" spans="1:2">
      <c r="A1" s="15" t="s">
        <v>0</v>
      </c>
      <c r="B1" s="15"/>
    </row>
    <row r="2" spans="1:2">
      <c r="A2" s="2" t="s">
        <v>1</v>
      </c>
      <c r="B2" s="3" t="s">
        <v>2</v>
      </c>
    </row>
    <row r="3" spans="1:2" ht="51">
      <c r="A3" s="2" t="s">
        <v>3</v>
      </c>
      <c r="B3" s="3" t="s">
        <v>4</v>
      </c>
    </row>
    <row r="4" spans="1:2">
      <c r="A4" s="2" t="s">
        <v>5</v>
      </c>
      <c r="B4" s="3" t="s">
        <v>6</v>
      </c>
    </row>
    <row r="5" spans="1:2">
      <c r="A5" s="2" t="s">
        <v>7</v>
      </c>
      <c r="B5" s="3" t="s">
        <v>8</v>
      </c>
    </row>
    <row r="6" spans="1:2">
      <c r="A6" s="2" t="s">
        <v>9</v>
      </c>
      <c r="B6" s="3" t="s">
        <v>10</v>
      </c>
    </row>
    <row r="7" spans="1:2">
      <c r="A7" s="2" t="s">
        <v>11</v>
      </c>
      <c r="B7" s="3" t="s">
        <v>12</v>
      </c>
    </row>
    <row r="8" spans="1:2">
      <c r="A8" s="2" t="s">
        <v>13</v>
      </c>
      <c r="B8" s="3" t="s">
        <v>14</v>
      </c>
    </row>
    <row r="10" spans="1:2">
      <c r="A10" s="2" t="s">
        <v>15</v>
      </c>
      <c r="B10" s="3" t="s">
        <v>16</v>
      </c>
    </row>
    <row r="12" spans="1:2">
      <c r="A12" s="2" t="s">
        <v>17</v>
      </c>
      <c r="B12" s="4"/>
    </row>
    <row r="13" spans="1:2">
      <c r="A13" s="2" t="s">
        <v>18</v>
      </c>
      <c r="B13" s="5">
        <f>Főösszesítő!C8</f>
        <v>22093066</v>
      </c>
    </row>
    <row r="15" spans="1:2">
      <c r="A15" s="2" t="s">
        <v>19</v>
      </c>
      <c r="B15" s="3" t="s">
        <v>20</v>
      </c>
    </row>
    <row r="17" spans="1:2">
      <c r="A17" s="2" t="s">
        <v>21</v>
      </c>
    </row>
    <row r="18" spans="1:2">
      <c r="A18" s="16" t="s">
        <v>22</v>
      </c>
      <c r="B18" s="16"/>
    </row>
    <row r="21" spans="1:2">
      <c r="A21" s="16" t="s">
        <v>23</v>
      </c>
      <c r="B21" s="16"/>
    </row>
    <row r="26" spans="1:2">
      <c r="A26" s="17" t="s">
        <v>24</v>
      </c>
      <c r="B26" s="17"/>
    </row>
    <row r="28" spans="1:2">
      <c r="A28" s="3" t="s">
        <v>25</v>
      </c>
    </row>
  </sheetData>
  <mergeCells count="4">
    <mergeCell ref="A1:B1"/>
    <mergeCell ref="A18:B18"/>
    <mergeCell ref="A21:B21"/>
    <mergeCell ref="A26:B26"/>
  </mergeCells>
  <hyperlinks>
    <hyperlink ref="A28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view="pageBreakPreview" zoomScale="145" zoomScaleNormal="100" zoomScaleSheetLayoutView="145" workbookViewId="0">
      <selection sqref="A1:D1"/>
    </sheetView>
  </sheetViews>
  <sheetFormatPr defaultRowHeight="15"/>
  <cols>
    <col min="1" max="1" width="30.7109375" customWidth="1"/>
    <col min="2" max="2" width="8.7109375" customWidth="1"/>
    <col min="3" max="4" width="12.7109375" customWidth="1"/>
  </cols>
  <sheetData>
    <row r="1" spans="1:4">
      <c r="A1" s="17"/>
      <c r="B1" s="17"/>
      <c r="C1" s="17"/>
      <c r="D1" s="17"/>
    </row>
    <row r="3" spans="1:4" ht="18.75">
      <c r="A3" s="18" t="s">
        <v>26</v>
      </c>
      <c r="B3" s="18"/>
      <c r="C3" s="18"/>
      <c r="D3" s="18"/>
    </row>
    <row r="4" spans="1:4">
      <c r="A4" s="1" t="s">
        <v>27</v>
      </c>
      <c r="B4" s="6"/>
      <c r="C4" s="6" t="s">
        <v>28</v>
      </c>
      <c r="D4" s="6" t="s">
        <v>29</v>
      </c>
    </row>
    <row r="5" spans="1:4">
      <c r="A5" s="3" t="s">
        <v>30</v>
      </c>
      <c r="C5" s="7">
        <f>'Munkanem összesítő'!C10</f>
        <v>6002066</v>
      </c>
      <c r="D5" s="7">
        <f>'Munkanem összesítő'!D10</f>
        <v>11394049</v>
      </c>
    </row>
    <row r="6" spans="1:4">
      <c r="A6" s="3" t="s">
        <v>31</v>
      </c>
      <c r="C6" s="19">
        <f>ROUND(C5+D5,0)</f>
        <v>17396115</v>
      </c>
      <c r="D6" s="19"/>
    </row>
    <row r="7" spans="1:4">
      <c r="A7" s="3" t="s">
        <v>32</v>
      </c>
      <c r="B7" s="8">
        <v>0.27</v>
      </c>
      <c r="C7" s="19">
        <f>ROUND(C6*B7,0)</f>
        <v>4696951</v>
      </c>
      <c r="D7" s="19"/>
    </row>
    <row r="8" spans="1:4">
      <c r="A8" s="9" t="s">
        <v>33</v>
      </c>
      <c r="B8" s="9"/>
      <c r="C8" s="20">
        <f>ROUND(C7+C6,0)</f>
        <v>22093066</v>
      </c>
      <c r="D8" s="20"/>
    </row>
  </sheetData>
  <mergeCells count="5">
    <mergeCell ref="A1:D1"/>
    <mergeCell ref="A3:D3"/>
    <mergeCell ref="C6:D6"/>
    <mergeCell ref="C7:D7"/>
    <mergeCell ref="C8:D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view="pageBreakPreview" zoomScale="160" zoomScaleNormal="100" zoomScaleSheetLayoutView="160" workbookViewId="0"/>
  </sheetViews>
  <sheetFormatPr defaultRowHeight="15"/>
  <cols>
    <col min="1" max="1" width="4.7109375" customWidth="1"/>
    <col min="2" max="2" width="30.7109375" customWidth="1"/>
    <col min="3" max="4" width="12.7109375" customWidth="1"/>
  </cols>
  <sheetData>
    <row r="1" spans="1:4">
      <c r="A1" s="1" t="s">
        <v>34</v>
      </c>
      <c r="B1" s="1" t="s">
        <v>27</v>
      </c>
      <c r="C1" s="6" t="s">
        <v>28</v>
      </c>
      <c r="D1" s="6" t="s">
        <v>29</v>
      </c>
    </row>
    <row r="2" spans="1:4" ht="25.5">
      <c r="A2" s="3" t="s">
        <v>35</v>
      </c>
      <c r="B2" s="3" t="s">
        <v>36</v>
      </c>
      <c r="C2" s="4">
        <f>'2.Bontás, építőanyagok újraha'!H5</f>
        <v>1320000</v>
      </c>
      <c r="D2" s="4">
        <f>'2.Bontás, építőanyagok újraha'!I5</f>
        <v>223537</v>
      </c>
    </row>
    <row r="3" spans="1:4">
      <c r="A3" s="3" t="s">
        <v>37</v>
      </c>
      <c r="B3" s="3" t="s">
        <v>38</v>
      </c>
      <c r="C3" s="4">
        <f>'3.Organizáció'!H6</f>
        <v>465180</v>
      </c>
      <c r="D3" s="4">
        <f>'3.Organizáció'!I6</f>
        <v>202125</v>
      </c>
    </row>
    <row r="4" spans="1:4">
      <c r="A4" s="3" t="s">
        <v>39</v>
      </c>
      <c r="B4" s="3" t="s">
        <v>40</v>
      </c>
      <c r="C4" s="4">
        <f>'15.Zsaluzás és állványozás'!H4</f>
        <v>591329</v>
      </c>
      <c r="D4" s="4">
        <f>'15.Zsaluzás és állványozás'!I4</f>
        <v>1341165</v>
      </c>
    </row>
    <row r="5" spans="1:4">
      <c r="A5" s="3" t="s">
        <v>41</v>
      </c>
      <c r="B5" s="3" t="s">
        <v>42</v>
      </c>
      <c r="C5" s="4">
        <f>'21.Irtás, föld- és sziklamunka'!H6</f>
        <v>0</v>
      </c>
      <c r="D5" s="4">
        <f>'21.Irtás, föld- és sziklamunka'!I6</f>
        <v>1009945</v>
      </c>
    </row>
    <row r="6" spans="1:4">
      <c r="A6" s="3" t="s">
        <v>43</v>
      </c>
      <c r="B6" s="3" t="s">
        <v>44</v>
      </c>
      <c r="C6" s="4">
        <f>'23.Síkalapozás'!H4</f>
        <v>2249416</v>
      </c>
      <c r="D6" s="4">
        <f>'23.Síkalapozás'!I4</f>
        <v>5020680</v>
      </c>
    </row>
    <row r="7" spans="1:4">
      <c r="A7" s="3" t="s">
        <v>45</v>
      </c>
      <c r="B7" s="3" t="s">
        <v>46</v>
      </c>
      <c r="C7" s="4">
        <f>'31.Helyszíni beton és vasbeton'!H7</f>
        <v>1279751</v>
      </c>
      <c r="D7" s="4">
        <f>'31.Helyszíni beton és vasbeton'!I7</f>
        <v>3003653</v>
      </c>
    </row>
    <row r="8" spans="1:4" ht="25.5">
      <c r="A8" s="3" t="s">
        <v>47</v>
      </c>
      <c r="B8" s="3" t="s">
        <v>48</v>
      </c>
      <c r="C8" s="4">
        <f>'61.Útburkolat alap és makadámb'!H3</f>
        <v>0</v>
      </c>
      <c r="D8" s="4">
        <f>'61.Útburkolat alap és makadámb'!I3</f>
        <v>466860</v>
      </c>
    </row>
    <row r="9" spans="1:4">
      <c r="A9" s="3" t="s">
        <v>49</v>
      </c>
      <c r="B9" s="3" t="s">
        <v>50</v>
      </c>
      <c r="C9" s="4">
        <f>'62.Kőburkolat készítése'!H3</f>
        <v>96390</v>
      </c>
      <c r="D9" s="4">
        <f>'62.Kőburkolat készítése'!I3</f>
        <v>126084</v>
      </c>
    </row>
    <row r="10" spans="1:4">
      <c r="A10" s="9"/>
      <c r="B10" s="9" t="s">
        <v>51</v>
      </c>
      <c r="C10" s="9">
        <f>ROUND(SUM(C2:C9),0)</f>
        <v>6002066</v>
      </c>
      <c r="D10" s="9">
        <f>ROUND(SUM(D2:D9),0)</f>
        <v>11394049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"/>
  <sheetViews>
    <sheetView view="pageBreakPreview" zoomScaleNormal="100" zoomScaleSheetLayoutView="100" workbookViewId="0">
      <selection activeCell="G17" sqref="G17:G18"/>
    </sheetView>
  </sheetViews>
  <sheetFormatPr defaultRowHeight="15"/>
  <cols>
    <col min="1" max="1" width="4.7109375" customWidth="1"/>
    <col min="2" max="2" width="20.7109375" customWidth="1"/>
    <col min="3" max="3" width="35.7109375" customWidth="1"/>
    <col min="4" max="4" width="7.7109375" customWidth="1"/>
    <col min="5" max="5" width="8.7109375" customWidth="1"/>
    <col min="6" max="9" width="12.7109375" customWidth="1"/>
    <col min="10" max="10" width="20.7109375" customWidth="1"/>
    <col min="11" max="11" width="12.7109375" customWidth="1"/>
    <col min="12" max="12" width="6.7109375" customWidth="1"/>
    <col min="13" max="14" width="8.7109375" customWidth="1"/>
  </cols>
  <sheetData>
    <row r="1" spans="1:14" ht="25.5">
      <c r="A1" s="1" t="s">
        <v>34</v>
      </c>
      <c r="B1" s="1" t="s">
        <v>52</v>
      </c>
      <c r="C1" s="1" t="s">
        <v>53</v>
      </c>
      <c r="D1" s="6" t="s">
        <v>54</v>
      </c>
      <c r="E1" s="6" t="s">
        <v>55</v>
      </c>
      <c r="F1" s="6" t="s">
        <v>56</v>
      </c>
      <c r="G1" s="6" t="s">
        <v>57</v>
      </c>
      <c r="H1" s="6" t="s">
        <v>58</v>
      </c>
      <c r="I1" s="6" t="s">
        <v>59</v>
      </c>
      <c r="J1" s="10" t="s">
        <v>60</v>
      </c>
      <c r="K1" s="10" t="s">
        <v>61</v>
      </c>
      <c r="L1" s="10" t="s">
        <v>62</v>
      </c>
      <c r="M1" s="10" t="s">
        <v>63</v>
      </c>
      <c r="N1" s="10" t="s">
        <v>64</v>
      </c>
    </row>
    <row r="2" spans="1:14" ht="38.25">
      <c r="A2" s="3">
        <v>1</v>
      </c>
      <c r="B2" s="2" t="s">
        <v>65</v>
      </c>
      <c r="C2" s="3" t="s">
        <v>66</v>
      </c>
      <c r="D2" s="2">
        <v>77</v>
      </c>
      <c r="E2" s="3" t="s">
        <v>67</v>
      </c>
      <c r="F2" s="4">
        <v>0</v>
      </c>
      <c r="G2" s="4">
        <v>1781</v>
      </c>
      <c r="H2" s="7">
        <f>ROUND(F2*D2,0)</f>
        <v>0</v>
      </c>
      <c r="I2" s="7">
        <f>ROUND(G2*D2,0)</f>
        <v>137137</v>
      </c>
      <c r="J2" s="11"/>
      <c r="K2" s="12" t="s">
        <v>68</v>
      </c>
      <c r="L2" s="3" t="s">
        <v>69</v>
      </c>
      <c r="M2" s="3">
        <v>2</v>
      </c>
      <c r="N2" s="3">
        <v>0.05</v>
      </c>
    </row>
    <row r="3" spans="1:14" ht="38.25">
      <c r="A3" s="3">
        <v>2</v>
      </c>
      <c r="B3" s="2" t="s">
        <v>70</v>
      </c>
      <c r="C3" s="3" t="s">
        <v>71</v>
      </c>
      <c r="D3" s="2">
        <v>10</v>
      </c>
      <c r="E3" s="3" t="s">
        <v>72</v>
      </c>
      <c r="F3" s="4">
        <v>132000</v>
      </c>
      <c r="G3" s="4">
        <v>0</v>
      </c>
      <c r="H3" s="7">
        <f>ROUND(F3*D3,0)</f>
        <v>1320000</v>
      </c>
      <c r="I3" s="7">
        <f>ROUND(G3*D3,0)</f>
        <v>0</v>
      </c>
      <c r="J3" s="11"/>
      <c r="K3" s="12" t="s">
        <v>73</v>
      </c>
      <c r="L3" s="3" t="s">
        <v>69</v>
      </c>
      <c r="M3" s="3">
        <v>2</v>
      </c>
      <c r="N3" s="3">
        <v>0</v>
      </c>
    </row>
    <row r="4" spans="1:14" ht="51">
      <c r="A4" s="3">
        <v>3</v>
      </c>
      <c r="B4" s="2" t="s">
        <v>74</v>
      </c>
      <c r="C4" s="3" t="s">
        <v>75</v>
      </c>
      <c r="D4" s="2">
        <v>6</v>
      </c>
      <c r="E4" s="3" t="s">
        <v>67</v>
      </c>
      <c r="F4" s="4">
        <v>0</v>
      </c>
      <c r="G4" s="4">
        <v>14400</v>
      </c>
      <c r="H4" s="7">
        <f>ROUND(F4*D4,0)</f>
        <v>0</v>
      </c>
      <c r="I4" s="7">
        <f>ROUND(G4*D4,0)</f>
        <v>86400</v>
      </c>
      <c r="J4" s="11"/>
      <c r="K4" s="12" t="s">
        <v>76</v>
      </c>
      <c r="L4" s="3" t="s">
        <v>69</v>
      </c>
      <c r="M4" s="3">
        <v>2</v>
      </c>
      <c r="N4" s="3">
        <v>1.2</v>
      </c>
    </row>
    <row r="5" spans="1:14">
      <c r="A5" s="9"/>
      <c r="B5" s="9"/>
      <c r="C5" s="9" t="s">
        <v>77</v>
      </c>
      <c r="D5" s="9"/>
      <c r="E5" s="9"/>
      <c r="F5" s="9"/>
      <c r="G5" s="9"/>
      <c r="H5" s="13">
        <f>ROUND(SUM(H2:H4),0)</f>
        <v>1320000</v>
      </c>
      <c r="I5" s="13">
        <f>ROUND(SUM(I2:I4),0)</f>
        <v>223537</v>
      </c>
    </row>
  </sheetData>
  <pageMargins left="0.7" right="0.7" top="0.75" bottom="0.75" header="0.3" footer="0.3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"/>
  <sheetViews>
    <sheetView view="pageBreakPreview" zoomScale="115" zoomScaleNormal="100" zoomScaleSheetLayoutView="115" workbookViewId="0">
      <selection activeCell="F12" sqref="F12"/>
    </sheetView>
  </sheetViews>
  <sheetFormatPr defaultRowHeight="15"/>
  <cols>
    <col min="1" max="1" width="4.7109375" customWidth="1"/>
    <col min="2" max="2" width="20.7109375" customWidth="1"/>
    <col min="3" max="3" width="35.7109375" customWidth="1"/>
    <col min="4" max="4" width="7.7109375" customWidth="1"/>
    <col min="5" max="5" width="8.7109375" customWidth="1"/>
    <col min="6" max="9" width="12.7109375" customWidth="1"/>
    <col min="10" max="10" width="20.7109375" customWidth="1"/>
    <col min="11" max="11" width="12.7109375" customWidth="1"/>
    <col min="12" max="12" width="6.7109375" customWidth="1"/>
    <col min="13" max="14" width="8.7109375" customWidth="1"/>
  </cols>
  <sheetData>
    <row r="1" spans="1:14" ht="25.5">
      <c r="A1" s="1" t="s">
        <v>34</v>
      </c>
      <c r="B1" s="1" t="s">
        <v>52</v>
      </c>
      <c r="C1" s="1" t="s">
        <v>53</v>
      </c>
      <c r="D1" s="6" t="s">
        <v>54</v>
      </c>
      <c r="E1" s="6" t="s">
        <v>55</v>
      </c>
      <c r="F1" s="6" t="s">
        <v>56</v>
      </c>
      <c r="G1" s="6" t="s">
        <v>57</v>
      </c>
      <c r="H1" s="6" t="s">
        <v>58</v>
      </c>
      <c r="I1" s="6" t="s">
        <v>59</v>
      </c>
      <c r="J1" s="10" t="s">
        <v>60</v>
      </c>
      <c r="K1" s="10" t="s">
        <v>61</v>
      </c>
      <c r="L1" s="10" t="s">
        <v>62</v>
      </c>
      <c r="M1" s="10" t="s">
        <v>63</v>
      </c>
      <c r="N1" s="10" t="s">
        <v>64</v>
      </c>
    </row>
    <row r="2" spans="1:14" ht="63.75">
      <c r="A2" s="3">
        <v>1</v>
      </c>
      <c r="B2" s="2" t="s">
        <v>78</v>
      </c>
      <c r="C2" s="3" t="s">
        <v>79</v>
      </c>
      <c r="D2" s="2">
        <v>75</v>
      </c>
      <c r="E2" s="3" t="s">
        <v>80</v>
      </c>
      <c r="F2" s="4">
        <v>1312</v>
      </c>
      <c r="G2" s="4">
        <v>2695</v>
      </c>
      <c r="H2" s="7">
        <f>ROUND(F2*D2,0)</f>
        <v>98400</v>
      </c>
      <c r="I2" s="7">
        <f>ROUND(G2*D2,0)</f>
        <v>202125</v>
      </c>
      <c r="J2" s="11"/>
      <c r="K2" s="12" t="s">
        <v>81</v>
      </c>
      <c r="L2" s="3" t="s">
        <v>69</v>
      </c>
      <c r="M2" s="3">
        <v>3</v>
      </c>
      <c r="N2" s="3">
        <v>0</v>
      </c>
    </row>
    <row r="3" spans="1:14" ht="38.25">
      <c r="A3" s="3">
        <v>2</v>
      </c>
      <c r="B3" s="2" t="s">
        <v>82</v>
      </c>
      <c r="C3" s="3" t="s">
        <v>83</v>
      </c>
      <c r="D3" s="2">
        <v>3</v>
      </c>
      <c r="E3" s="3" t="s">
        <v>72</v>
      </c>
      <c r="F3" s="4">
        <v>32970</v>
      </c>
      <c r="G3" s="4">
        <v>0</v>
      </c>
      <c r="H3" s="7">
        <f>ROUND(F3*D3,0)</f>
        <v>98910</v>
      </c>
      <c r="I3" s="7">
        <f>ROUND(G3*D3,0)</f>
        <v>0</v>
      </c>
      <c r="J3" s="11"/>
      <c r="K3" s="12" t="s">
        <v>84</v>
      </c>
      <c r="L3" s="3" t="s">
        <v>69</v>
      </c>
      <c r="M3" s="3">
        <v>3</v>
      </c>
      <c r="N3" s="3">
        <v>0</v>
      </c>
    </row>
    <row r="4" spans="1:14" ht="51">
      <c r="A4" s="3">
        <v>3</v>
      </c>
      <c r="B4" s="2" t="s">
        <v>85</v>
      </c>
      <c r="C4" s="3" t="s">
        <v>86</v>
      </c>
      <c r="D4" s="2">
        <v>3</v>
      </c>
      <c r="E4" s="3" t="s">
        <v>72</v>
      </c>
      <c r="F4" s="4">
        <v>42040</v>
      </c>
      <c r="G4" s="4">
        <v>0</v>
      </c>
      <c r="H4" s="7">
        <f>ROUND(F4*D4,0)</f>
        <v>126120</v>
      </c>
      <c r="I4" s="7">
        <f>ROUND(G4*D4,0)</f>
        <v>0</v>
      </c>
      <c r="J4" s="11"/>
      <c r="K4" s="12" t="s">
        <v>87</v>
      </c>
      <c r="L4" s="3" t="s">
        <v>69</v>
      </c>
      <c r="M4" s="3">
        <v>3</v>
      </c>
      <c r="N4" s="3">
        <v>0</v>
      </c>
    </row>
    <row r="5" spans="1:14" ht="51">
      <c r="A5" s="3">
        <v>4</v>
      </c>
      <c r="B5" s="2" t="s">
        <v>88</v>
      </c>
      <c r="C5" s="3" t="s">
        <v>89</v>
      </c>
      <c r="D5" s="2">
        <v>3</v>
      </c>
      <c r="E5" s="3" t="s">
        <v>72</v>
      </c>
      <c r="F5" s="4">
        <v>47250</v>
      </c>
      <c r="G5" s="4">
        <v>0</v>
      </c>
      <c r="H5" s="7">
        <f>ROUND(F5*D5,0)</f>
        <v>141750</v>
      </c>
      <c r="I5" s="7">
        <f>ROUND(G5*D5,0)</f>
        <v>0</v>
      </c>
      <c r="J5" s="11"/>
      <c r="K5" s="12" t="s">
        <v>90</v>
      </c>
      <c r="L5" s="3" t="s">
        <v>69</v>
      </c>
      <c r="M5" s="3">
        <v>3</v>
      </c>
      <c r="N5" s="3">
        <v>0</v>
      </c>
    </row>
    <row r="6" spans="1:14">
      <c r="A6" s="9"/>
      <c r="B6" s="9"/>
      <c r="C6" s="9" t="s">
        <v>77</v>
      </c>
      <c r="D6" s="9"/>
      <c r="E6" s="9"/>
      <c r="F6" s="9"/>
      <c r="G6" s="9"/>
      <c r="H6" s="13">
        <f>ROUND(SUM(H2:H5),0)</f>
        <v>465180</v>
      </c>
      <c r="I6" s="13">
        <f>ROUND(SUM(I2:I5),0)</f>
        <v>202125</v>
      </c>
    </row>
  </sheetData>
  <pageMargins left="0.7" right="0.7" top="0.75" bottom="0.75" header="0.3" footer="0.3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"/>
  <sheetViews>
    <sheetView view="pageBreakPreview" zoomScale="130" zoomScaleNormal="100" zoomScaleSheetLayoutView="130" workbookViewId="0">
      <selection activeCell="G4" sqref="G4"/>
    </sheetView>
  </sheetViews>
  <sheetFormatPr defaultRowHeight="15"/>
  <cols>
    <col min="1" max="1" width="4.7109375" customWidth="1"/>
    <col min="2" max="2" width="20.7109375" customWidth="1"/>
    <col min="3" max="3" width="35.7109375" customWidth="1"/>
    <col min="4" max="4" width="7.7109375" customWidth="1"/>
    <col min="5" max="5" width="8.7109375" customWidth="1"/>
    <col min="6" max="9" width="12.7109375" customWidth="1"/>
    <col min="10" max="10" width="20.7109375" customWidth="1"/>
    <col min="11" max="11" width="12.7109375" customWidth="1"/>
    <col min="12" max="12" width="6.7109375" customWidth="1"/>
    <col min="13" max="14" width="8.7109375" customWidth="1"/>
  </cols>
  <sheetData>
    <row r="1" spans="1:14" ht="25.5">
      <c r="A1" s="1" t="s">
        <v>34</v>
      </c>
      <c r="B1" s="1" t="s">
        <v>52</v>
      </c>
      <c r="C1" s="1" t="s">
        <v>53</v>
      </c>
      <c r="D1" s="6" t="s">
        <v>54</v>
      </c>
      <c r="E1" s="6" t="s">
        <v>55</v>
      </c>
      <c r="F1" s="6" t="s">
        <v>56</v>
      </c>
      <c r="G1" s="6" t="s">
        <v>57</v>
      </c>
      <c r="H1" s="6" t="s">
        <v>58</v>
      </c>
      <c r="I1" s="6" t="s">
        <v>59</v>
      </c>
      <c r="J1" s="10" t="s">
        <v>60</v>
      </c>
      <c r="K1" s="10" t="s">
        <v>61</v>
      </c>
      <c r="L1" s="10" t="s">
        <v>62</v>
      </c>
      <c r="M1" s="10" t="s">
        <v>63</v>
      </c>
      <c r="N1" s="10" t="s">
        <v>64</v>
      </c>
    </row>
    <row r="2" spans="1:14" ht="25.5">
      <c r="A2" s="3">
        <v>1</v>
      </c>
      <c r="B2" s="2" t="s">
        <v>91</v>
      </c>
      <c r="C2" s="3" t="s">
        <v>92</v>
      </c>
      <c r="D2" s="2">
        <v>23</v>
      </c>
      <c r="E2" s="3" t="s">
        <v>93</v>
      </c>
      <c r="F2" s="4">
        <v>4243</v>
      </c>
      <c r="G2" s="4">
        <v>14120</v>
      </c>
      <c r="H2" s="7">
        <f>ROUND(F2*D2,0)</f>
        <v>97589</v>
      </c>
      <c r="I2" s="7">
        <f>ROUND(G2*D2,0)</f>
        <v>324760</v>
      </c>
      <c r="J2" s="11"/>
      <c r="K2" s="12" t="s">
        <v>94</v>
      </c>
      <c r="L2" s="3" t="s">
        <v>69</v>
      </c>
      <c r="M2" s="3">
        <v>15</v>
      </c>
      <c r="N2" s="3">
        <v>1.01</v>
      </c>
    </row>
    <row r="3" spans="1:14" ht="51">
      <c r="A3" s="3">
        <v>2</v>
      </c>
      <c r="B3" s="2" t="s">
        <v>95</v>
      </c>
      <c r="C3" s="3" t="s">
        <v>96</v>
      </c>
      <c r="D3" s="2">
        <v>65</v>
      </c>
      <c r="E3" s="3" t="s">
        <v>93</v>
      </c>
      <c r="F3" s="4">
        <v>7596</v>
      </c>
      <c r="G3" s="4">
        <v>15637</v>
      </c>
      <c r="H3" s="7">
        <f>ROUND(F3*D3,0)</f>
        <v>493740</v>
      </c>
      <c r="I3" s="7">
        <f>ROUND(G3*D3,0)</f>
        <v>1016405</v>
      </c>
      <c r="J3" s="11"/>
      <c r="K3" s="12" t="s">
        <v>97</v>
      </c>
      <c r="L3" s="3" t="s">
        <v>69</v>
      </c>
      <c r="M3" s="3">
        <v>15</v>
      </c>
      <c r="N3" s="3">
        <v>0.98</v>
      </c>
    </row>
    <row r="4" spans="1:14">
      <c r="A4" s="9"/>
      <c r="B4" s="9"/>
      <c r="C4" s="9" t="s">
        <v>77</v>
      </c>
      <c r="D4" s="9"/>
      <c r="E4" s="9"/>
      <c r="F4" s="9"/>
      <c r="G4" s="9"/>
      <c r="H4" s="13">
        <f>ROUND(SUM(H2:H3),0)</f>
        <v>591329</v>
      </c>
      <c r="I4" s="13">
        <f>ROUND(SUM(I2:I3),0)</f>
        <v>1341165</v>
      </c>
    </row>
  </sheetData>
  <pageMargins left="0.7" right="0.7" top="0.75" bottom="0.75" header="0.3" footer="0.3"/>
  <pageSetup paperSize="9" scale="4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6"/>
  <sheetViews>
    <sheetView tabSelected="1" view="pageBreakPreview" zoomScale="115" zoomScaleNormal="100" zoomScaleSheetLayoutView="115" workbookViewId="0">
      <selection activeCell="J26" sqref="J25:J26"/>
    </sheetView>
  </sheetViews>
  <sheetFormatPr defaultRowHeight="15"/>
  <cols>
    <col min="1" max="1" width="4.7109375" customWidth="1"/>
    <col min="2" max="2" width="20.7109375" customWidth="1"/>
    <col min="3" max="3" width="35.7109375" customWidth="1"/>
    <col min="4" max="4" width="7.7109375" customWidth="1"/>
    <col min="5" max="5" width="8.7109375" customWidth="1"/>
    <col min="6" max="9" width="12.7109375" customWidth="1"/>
    <col min="10" max="10" width="20.7109375" customWidth="1"/>
    <col min="11" max="11" width="12.7109375" customWidth="1"/>
    <col min="12" max="12" width="6.7109375" customWidth="1"/>
    <col min="13" max="14" width="8.7109375" customWidth="1"/>
  </cols>
  <sheetData>
    <row r="1" spans="1:14" ht="25.5">
      <c r="A1" s="1" t="s">
        <v>34</v>
      </c>
      <c r="B1" s="1" t="s">
        <v>52</v>
      </c>
      <c r="C1" s="1" t="s">
        <v>53</v>
      </c>
      <c r="D1" s="6" t="s">
        <v>54</v>
      </c>
      <c r="E1" s="6" t="s">
        <v>55</v>
      </c>
      <c r="F1" s="6" t="s">
        <v>56</v>
      </c>
      <c r="G1" s="6" t="s">
        <v>57</v>
      </c>
      <c r="H1" s="6" t="s">
        <v>58</v>
      </c>
      <c r="I1" s="6" t="s">
        <v>59</v>
      </c>
      <c r="J1" s="10" t="s">
        <v>60</v>
      </c>
      <c r="K1" s="10" t="s">
        <v>61</v>
      </c>
      <c r="L1" s="10" t="s">
        <v>62</v>
      </c>
      <c r="M1" s="10" t="s">
        <v>63</v>
      </c>
      <c r="N1" s="10" t="s">
        <v>64</v>
      </c>
    </row>
    <row r="2" spans="1:14" ht="63.75">
      <c r="A2" s="3">
        <v>1</v>
      </c>
      <c r="B2" s="2" t="s">
        <v>98</v>
      </c>
      <c r="C2" s="3" t="s">
        <v>99</v>
      </c>
      <c r="D2" s="2">
        <v>5</v>
      </c>
      <c r="E2" s="3" t="s">
        <v>67</v>
      </c>
      <c r="F2" s="4">
        <v>0</v>
      </c>
      <c r="G2" s="4">
        <v>8501</v>
      </c>
      <c r="H2" s="7">
        <f>ROUND(F2*D2,0)</f>
        <v>0</v>
      </c>
      <c r="I2" s="7">
        <f>ROUND(G2*D2,0)</f>
        <v>42505</v>
      </c>
      <c r="J2" s="11"/>
      <c r="K2" s="12" t="s">
        <v>100</v>
      </c>
      <c r="L2" s="3" t="s">
        <v>69</v>
      </c>
      <c r="M2" s="3">
        <v>21</v>
      </c>
      <c r="N2" s="3">
        <v>0.63</v>
      </c>
    </row>
    <row r="3" spans="1:14" ht="51">
      <c r="A3" s="3">
        <v>2</v>
      </c>
      <c r="B3" s="2" t="s">
        <v>101</v>
      </c>
      <c r="C3" s="3" t="s">
        <v>102</v>
      </c>
      <c r="D3" s="2">
        <v>22</v>
      </c>
      <c r="E3" s="3" t="s">
        <v>67</v>
      </c>
      <c r="F3" s="4">
        <v>0</v>
      </c>
      <c r="G3" s="4">
        <v>38640</v>
      </c>
      <c r="H3" s="7">
        <f>ROUND(F3*D3,0)</f>
        <v>0</v>
      </c>
      <c r="I3" s="7">
        <f>ROUND(G3*D3,0)</f>
        <v>850080</v>
      </c>
      <c r="J3" s="11"/>
      <c r="K3" s="12" t="s">
        <v>103</v>
      </c>
      <c r="L3" s="3" t="s">
        <v>69</v>
      </c>
      <c r="M3" s="3">
        <v>21</v>
      </c>
      <c r="N3" s="3">
        <v>3.22</v>
      </c>
    </row>
    <row r="4" spans="1:14" ht="76.5">
      <c r="A4" s="3">
        <v>3</v>
      </c>
      <c r="B4" s="2" t="s">
        <v>104</v>
      </c>
      <c r="C4" s="3" t="s">
        <v>105</v>
      </c>
      <c r="D4" s="2">
        <v>6</v>
      </c>
      <c r="E4" s="3" t="s">
        <v>67</v>
      </c>
      <c r="F4" s="4">
        <v>0</v>
      </c>
      <c r="G4" s="4">
        <v>10200</v>
      </c>
      <c r="H4" s="7">
        <f>ROUND(F4*D4,0)</f>
        <v>0</v>
      </c>
      <c r="I4" s="7">
        <f>ROUND(G4*D4,0)</f>
        <v>61200</v>
      </c>
      <c r="J4" s="11"/>
      <c r="K4" s="12" t="s">
        <v>106</v>
      </c>
      <c r="L4" s="3" t="s">
        <v>69</v>
      </c>
      <c r="M4" s="3">
        <v>21</v>
      </c>
      <c r="N4" s="3">
        <v>0.85</v>
      </c>
    </row>
    <row r="5" spans="1:14" ht="25.5">
      <c r="A5" s="3">
        <v>4</v>
      </c>
      <c r="B5" s="2" t="s">
        <v>107</v>
      </c>
      <c r="C5" s="3" t="s">
        <v>108</v>
      </c>
      <c r="D5" s="2">
        <v>6</v>
      </c>
      <c r="E5" s="3" t="s">
        <v>67</v>
      </c>
      <c r="F5" s="4">
        <v>0</v>
      </c>
      <c r="G5" s="4">
        <v>9360</v>
      </c>
      <c r="H5" s="7">
        <f>ROUND(F5*D5,0)</f>
        <v>0</v>
      </c>
      <c r="I5" s="7">
        <f>ROUND(G5*D5,0)</f>
        <v>56160</v>
      </c>
      <c r="J5" s="11"/>
      <c r="K5" s="12" t="s">
        <v>109</v>
      </c>
      <c r="L5" s="3" t="s">
        <v>69</v>
      </c>
      <c r="M5" s="3">
        <v>21</v>
      </c>
      <c r="N5" s="3">
        <v>0.78</v>
      </c>
    </row>
    <row r="6" spans="1:14">
      <c r="A6" s="9"/>
      <c r="B6" s="9"/>
      <c r="C6" s="9" t="s">
        <v>77</v>
      </c>
      <c r="D6" s="9"/>
      <c r="E6" s="9"/>
      <c r="F6" s="9"/>
      <c r="G6" s="9"/>
      <c r="H6" s="13">
        <f>ROUND(SUM(H2:H5),0)</f>
        <v>0</v>
      </c>
      <c r="I6" s="13">
        <f>ROUND(SUM(I2:I5),0)</f>
        <v>1009945</v>
      </c>
    </row>
  </sheetData>
  <pageMargins left="0.7" right="0.7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"/>
  <sheetViews>
    <sheetView view="pageBreakPreview" zoomScale="130" zoomScaleNormal="100" zoomScaleSheetLayoutView="130" workbookViewId="0">
      <selection activeCell="E23" sqref="E23"/>
    </sheetView>
  </sheetViews>
  <sheetFormatPr defaultRowHeight="15"/>
  <cols>
    <col min="1" max="1" width="4.7109375" customWidth="1"/>
    <col min="2" max="2" width="20.7109375" customWidth="1"/>
    <col min="3" max="3" width="35.7109375" customWidth="1"/>
    <col min="4" max="4" width="7.7109375" customWidth="1"/>
    <col min="5" max="5" width="8.7109375" customWidth="1"/>
    <col min="6" max="9" width="12.7109375" customWidth="1"/>
    <col min="10" max="10" width="20.7109375" customWidth="1"/>
    <col min="11" max="11" width="12.7109375" customWidth="1"/>
    <col min="12" max="12" width="6.7109375" customWidth="1"/>
    <col min="13" max="14" width="8.7109375" customWidth="1"/>
  </cols>
  <sheetData>
    <row r="1" spans="1:14" ht="25.5">
      <c r="A1" s="1" t="s">
        <v>34</v>
      </c>
      <c r="B1" s="1" t="s">
        <v>52</v>
      </c>
      <c r="C1" s="1" t="s">
        <v>53</v>
      </c>
      <c r="D1" s="6" t="s">
        <v>54</v>
      </c>
      <c r="E1" s="6" t="s">
        <v>55</v>
      </c>
      <c r="F1" s="6" t="s">
        <v>56</v>
      </c>
      <c r="G1" s="6" t="s">
        <v>57</v>
      </c>
      <c r="H1" s="6" t="s">
        <v>58</v>
      </c>
      <c r="I1" s="6" t="s">
        <v>59</v>
      </c>
      <c r="J1" s="10" t="s">
        <v>60</v>
      </c>
      <c r="K1" s="10" t="s">
        <v>61</v>
      </c>
      <c r="L1" s="10" t="s">
        <v>62</v>
      </c>
      <c r="M1" s="10" t="s">
        <v>63</v>
      </c>
      <c r="N1" s="10" t="s">
        <v>64</v>
      </c>
    </row>
    <row r="2" spans="1:14">
      <c r="A2" s="3">
        <v>1</v>
      </c>
      <c r="B2" s="2" t="s">
        <v>110</v>
      </c>
      <c r="C2" s="3" t="s">
        <v>111</v>
      </c>
      <c r="D2" s="2">
        <v>43</v>
      </c>
      <c r="E2" s="3" t="s">
        <v>67</v>
      </c>
      <c r="F2" s="4">
        <v>0</v>
      </c>
      <c r="G2" s="4">
        <v>77040</v>
      </c>
      <c r="H2" s="7">
        <f>ROUND(F2*D2,0)</f>
        <v>0</v>
      </c>
      <c r="I2" s="7">
        <f>ROUND(G2*D2,0)</f>
        <v>3312720</v>
      </c>
      <c r="J2" s="11"/>
      <c r="K2" s="12" t="s">
        <v>112</v>
      </c>
      <c r="L2" s="3" t="s">
        <v>69</v>
      </c>
      <c r="M2" s="3">
        <v>23</v>
      </c>
      <c r="N2" s="3">
        <v>6.42</v>
      </c>
    </row>
    <row r="3" spans="1:14" ht="51">
      <c r="A3" s="3">
        <v>2</v>
      </c>
      <c r="B3" s="2" t="s">
        <v>113</v>
      </c>
      <c r="C3" s="3" t="s">
        <v>114</v>
      </c>
      <c r="D3" s="2">
        <v>43</v>
      </c>
      <c r="E3" s="3" t="s">
        <v>67</v>
      </c>
      <c r="F3" s="4">
        <v>52312</v>
      </c>
      <c r="G3" s="4">
        <v>39720</v>
      </c>
      <c r="H3" s="7">
        <f>ROUND(F3*D3,0)</f>
        <v>2249416</v>
      </c>
      <c r="I3" s="7">
        <f>ROUND(G3*D3,0)</f>
        <v>1707960</v>
      </c>
      <c r="J3" s="11"/>
      <c r="K3" s="12" t="s">
        <v>115</v>
      </c>
      <c r="L3" s="3" t="s">
        <v>69</v>
      </c>
      <c r="M3" s="3">
        <v>23</v>
      </c>
      <c r="N3" s="3">
        <v>3.31</v>
      </c>
    </row>
    <row r="4" spans="1:14">
      <c r="A4" s="9"/>
      <c r="B4" s="9"/>
      <c r="C4" s="9" t="s">
        <v>77</v>
      </c>
      <c r="D4" s="9"/>
      <c r="E4" s="9"/>
      <c r="F4" s="9"/>
      <c r="G4" s="9"/>
      <c r="H4" s="13">
        <f>ROUND(SUM(H2:H3),0)</f>
        <v>2249416</v>
      </c>
      <c r="I4" s="13">
        <f>ROUND(SUM(I2:I3),0)</f>
        <v>5020680</v>
      </c>
    </row>
  </sheetData>
  <pageMargins left="0.7" right="0.7" top="0.75" bottom="0.75" header="0.3" footer="0.3"/>
  <pageSetup paperSize="9" scale="4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7"/>
  <sheetViews>
    <sheetView view="pageBreakPreview" zoomScale="115" zoomScaleNormal="100" zoomScaleSheetLayoutView="115" workbookViewId="0">
      <selection activeCell="C13" sqref="C13"/>
    </sheetView>
  </sheetViews>
  <sheetFormatPr defaultRowHeight="15"/>
  <cols>
    <col min="1" max="1" width="4.7109375" customWidth="1"/>
    <col min="2" max="2" width="20.7109375" customWidth="1"/>
    <col min="3" max="3" width="35.7109375" customWidth="1"/>
    <col min="4" max="4" width="7.7109375" customWidth="1"/>
    <col min="5" max="5" width="8.7109375" customWidth="1"/>
    <col min="6" max="9" width="12.7109375" customWidth="1"/>
    <col min="10" max="10" width="20.7109375" customWidth="1"/>
    <col min="11" max="11" width="12.7109375" customWidth="1"/>
    <col min="12" max="12" width="6.7109375" customWidth="1"/>
    <col min="13" max="14" width="8.7109375" customWidth="1"/>
  </cols>
  <sheetData>
    <row r="1" spans="1:14" ht="25.5">
      <c r="A1" s="1" t="s">
        <v>34</v>
      </c>
      <c r="B1" s="1" t="s">
        <v>52</v>
      </c>
      <c r="C1" s="1" t="s">
        <v>53</v>
      </c>
      <c r="D1" s="6" t="s">
        <v>54</v>
      </c>
      <c r="E1" s="6" t="s">
        <v>55</v>
      </c>
      <c r="F1" s="6" t="s">
        <v>56</v>
      </c>
      <c r="G1" s="6" t="s">
        <v>57</v>
      </c>
      <c r="H1" s="6" t="s">
        <v>58</v>
      </c>
      <c r="I1" s="6" t="s">
        <v>59</v>
      </c>
      <c r="J1" s="10" t="s">
        <v>60</v>
      </c>
      <c r="K1" s="10" t="s">
        <v>61</v>
      </c>
      <c r="L1" s="10" t="s">
        <v>62</v>
      </c>
      <c r="M1" s="10" t="s">
        <v>63</v>
      </c>
      <c r="N1" s="10" t="s">
        <v>64</v>
      </c>
    </row>
    <row r="2" spans="1:14" ht="25.5">
      <c r="A2" s="3">
        <v>1</v>
      </c>
      <c r="B2" s="2" t="s">
        <v>116</v>
      </c>
      <c r="C2" s="3" t="s">
        <v>117</v>
      </c>
      <c r="D2" s="2">
        <v>3</v>
      </c>
      <c r="E2" s="3" t="s">
        <v>67</v>
      </c>
      <c r="F2" s="4">
        <v>0</v>
      </c>
      <c r="G2" s="4">
        <v>138000</v>
      </c>
      <c r="H2" s="7">
        <f>ROUND(F2*D2,0)</f>
        <v>0</v>
      </c>
      <c r="I2" s="7">
        <f>ROUND(G2*D2,0)</f>
        <v>414000</v>
      </c>
      <c r="J2" s="11"/>
      <c r="K2" s="12" t="s">
        <v>118</v>
      </c>
      <c r="L2" s="3" t="s">
        <v>69</v>
      </c>
      <c r="M2" s="3">
        <v>31</v>
      </c>
      <c r="N2" s="3">
        <v>11.5</v>
      </c>
    </row>
    <row r="3" spans="1:14" ht="63.75">
      <c r="A3" s="3">
        <v>2</v>
      </c>
      <c r="B3" s="2" t="s">
        <v>119</v>
      </c>
      <c r="C3" s="3" t="s">
        <v>120</v>
      </c>
      <c r="D3" s="2">
        <v>0.18</v>
      </c>
      <c r="E3" s="3" t="s">
        <v>121</v>
      </c>
      <c r="F3" s="4">
        <v>285120</v>
      </c>
      <c r="G3" s="4">
        <v>796133</v>
      </c>
      <c r="H3" s="7">
        <f>ROUND(F3*D3,0)</f>
        <v>51322</v>
      </c>
      <c r="I3" s="7">
        <f>ROUND(G3*D3,0)</f>
        <v>143304</v>
      </c>
      <c r="J3" s="11"/>
      <c r="K3" s="12" t="s">
        <v>122</v>
      </c>
      <c r="L3" s="3" t="s">
        <v>69</v>
      </c>
      <c r="M3" s="3">
        <v>31</v>
      </c>
      <c r="N3" s="3">
        <v>65.7</v>
      </c>
    </row>
    <row r="4" spans="1:14" ht="63.75">
      <c r="A4" s="3">
        <v>3</v>
      </c>
      <c r="B4" s="14" t="s">
        <v>123</v>
      </c>
      <c r="C4" s="3" t="s">
        <v>124</v>
      </c>
      <c r="D4" s="2">
        <v>0.46</v>
      </c>
      <c r="E4" s="3" t="s">
        <v>121</v>
      </c>
      <c r="F4" s="4">
        <v>298080</v>
      </c>
      <c r="G4" s="4">
        <v>796133</v>
      </c>
      <c r="H4" s="7">
        <f>ROUND(F4*D4,0)</f>
        <v>137117</v>
      </c>
      <c r="I4" s="7">
        <f>ROUND(G4*D4,0)</f>
        <v>366221</v>
      </c>
      <c r="J4" s="11"/>
      <c r="K4" s="12" t="s">
        <v>122</v>
      </c>
      <c r="L4" s="3" t="s">
        <v>69</v>
      </c>
      <c r="M4" s="3">
        <v>31</v>
      </c>
      <c r="N4" s="3">
        <v>42.46</v>
      </c>
    </row>
    <row r="5" spans="1:14" ht="89.25">
      <c r="A5" s="3">
        <v>4</v>
      </c>
      <c r="B5" s="2" t="s">
        <v>125</v>
      </c>
      <c r="C5" s="3" t="s">
        <v>126</v>
      </c>
      <c r="D5" s="2">
        <v>9</v>
      </c>
      <c r="E5" s="3" t="s">
        <v>67</v>
      </c>
      <c r="F5" s="4">
        <v>59510</v>
      </c>
      <c r="G5" s="4">
        <v>44712</v>
      </c>
      <c r="H5" s="7">
        <f>ROUND(F5*D5,0)</f>
        <v>535590</v>
      </c>
      <c r="I5" s="7">
        <f>ROUND(G5*D5,0)</f>
        <v>402408</v>
      </c>
      <c r="J5" s="11"/>
      <c r="K5" s="12" t="s">
        <v>127</v>
      </c>
      <c r="L5" s="3" t="s">
        <v>69</v>
      </c>
      <c r="M5" s="3">
        <v>31</v>
      </c>
      <c r="N5" s="3">
        <v>1.22</v>
      </c>
    </row>
    <row r="6" spans="1:14" ht="76.5">
      <c r="A6" s="3">
        <v>5</v>
      </c>
      <c r="B6" s="2" t="s">
        <v>128</v>
      </c>
      <c r="C6" s="3" t="s">
        <v>129</v>
      </c>
      <c r="D6" s="2">
        <v>46.5</v>
      </c>
      <c r="E6" s="3" t="s">
        <v>93</v>
      </c>
      <c r="F6" s="4">
        <v>11951</v>
      </c>
      <c r="G6" s="4">
        <v>36080</v>
      </c>
      <c r="H6" s="7">
        <f>ROUND(F6*D6,0)</f>
        <v>555722</v>
      </c>
      <c r="I6" s="7">
        <f>ROUND(G6*D6,0)</f>
        <v>1677720</v>
      </c>
      <c r="J6" s="11"/>
      <c r="K6" s="12"/>
      <c r="L6" s="3" t="s">
        <v>69</v>
      </c>
      <c r="M6" s="3">
        <v>31</v>
      </c>
      <c r="N6" s="3">
        <v>3.84</v>
      </c>
    </row>
    <row r="7" spans="1:14">
      <c r="A7" s="9"/>
      <c r="B7" s="9"/>
      <c r="C7" s="9" t="s">
        <v>77</v>
      </c>
      <c r="D7" s="9"/>
      <c r="E7" s="9"/>
      <c r="F7" s="9"/>
      <c r="G7" s="9"/>
      <c r="H7" s="13">
        <f>ROUND(SUM(H2:H6),0)</f>
        <v>1279751</v>
      </c>
      <c r="I7" s="13">
        <f>ROUND(SUM(I2:I6),0)</f>
        <v>3003653</v>
      </c>
    </row>
  </sheetData>
  <pageMargins left="0.7" right="0.7" top="0.75" bottom="0.75" header="0.3" footer="0.3"/>
  <pageSetup paperSize="9" scale="4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"/>
  <sheetViews>
    <sheetView view="pageBreakPreview" zoomScale="130" zoomScaleNormal="100" zoomScaleSheetLayoutView="130" workbookViewId="0">
      <selection activeCell="F11" sqref="F11"/>
    </sheetView>
  </sheetViews>
  <sheetFormatPr defaultRowHeight="15"/>
  <cols>
    <col min="1" max="1" width="4.7109375" customWidth="1"/>
    <col min="2" max="2" width="20.7109375" customWidth="1"/>
    <col min="3" max="3" width="35.7109375" customWidth="1"/>
    <col min="4" max="4" width="7.7109375" customWidth="1"/>
    <col min="5" max="5" width="8.7109375" customWidth="1"/>
    <col min="6" max="9" width="12.7109375" customWidth="1"/>
    <col min="10" max="10" width="20.7109375" customWidth="1"/>
    <col min="11" max="11" width="12.7109375" customWidth="1"/>
    <col min="12" max="12" width="6.7109375" customWidth="1"/>
    <col min="13" max="14" width="8.7109375" customWidth="1"/>
  </cols>
  <sheetData>
    <row r="1" spans="1:14" ht="25.5">
      <c r="A1" s="1" t="s">
        <v>34</v>
      </c>
      <c r="B1" s="1" t="s">
        <v>52</v>
      </c>
      <c r="C1" s="1" t="s">
        <v>53</v>
      </c>
      <c r="D1" s="6" t="s">
        <v>54</v>
      </c>
      <c r="E1" s="6" t="s">
        <v>55</v>
      </c>
      <c r="F1" s="6" t="s">
        <v>56</v>
      </c>
      <c r="G1" s="6" t="s">
        <v>57</v>
      </c>
      <c r="H1" s="6" t="s">
        <v>58</v>
      </c>
      <c r="I1" s="6" t="s">
        <v>59</v>
      </c>
      <c r="J1" s="10" t="s">
        <v>60</v>
      </c>
      <c r="K1" s="10" t="s">
        <v>61</v>
      </c>
      <c r="L1" s="10" t="s">
        <v>62</v>
      </c>
      <c r="M1" s="10" t="s">
        <v>63</v>
      </c>
      <c r="N1" s="10" t="s">
        <v>64</v>
      </c>
    </row>
    <row r="2" spans="1:14" ht="51">
      <c r="A2" s="3">
        <v>1</v>
      </c>
      <c r="B2" s="2" t="s">
        <v>130</v>
      </c>
      <c r="C2" s="3" t="s">
        <v>131</v>
      </c>
      <c r="D2" s="2">
        <v>10</v>
      </c>
      <c r="E2" s="3" t="s">
        <v>67</v>
      </c>
      <c r="F2" s="4">
        <v>0</v>
      </c>
      <c r="G2" s="4">
        <v>46686</v>
      </c>
      <c r="H2" s="7">
        <f>ROUND(F2*D2,0)</f>
        <v>0</v>
      </c>
      <c r="I2" s="7">
        <f>ROUND(G2*D2,0)</f>
        <v>466860</v>
      </c>
      <c r="J2" s="11"/>
      <c r="K2" s="12" t="s">
        <v>132</v>
      </c>
      <c r="L2" s="3" t="s">
        <v>69</v>
      </c>
      <c r="M2" s="3">
        <v>61</v>
      </c>
      <c r="N2" s="3">
        <v>3.46</v>
      </c>
    </row>
    <row r="3" spans="1:14">
      <c r="A3" s="9"/>
      <c r="B3" s="9"/>
      <c r="C3" s="9" t="s">
        <v>77</v>
      </c>
      <c r="D3" s="9"/>
      <c r="E3" s="9"/>
      <c r="F3" s="9"/>
      <c r="G3" s="9"/>
      <c r="H3" s="13">
        <f>ROUND(SUM(H2:H2),0)</f>
        <v>0</v>
      </c>
      <c r="I3" s="13">
        <f>ROUND(SUM(I2:I2),0)</f>
        <v>466860</v>
      </c>
    </row>
  </sheetData>
  <pageMargins left="0.7" right="0.7" top="0.75" bottom="0.75" header="0.3" footer="0.3"/>
  <pageSetup paperSize="9" scale="4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3"/>
  <sheetViews>
    <sheetView view="pageBreakPreview" zoomScale="130" zoomScaleNormal="100" zoomScaleSheetLayoutView="130" workbookViewId="0">
      <selection activeCell="H23" sqref="H23:H24"/>
    </sheetView>
  </sheetViews>
  <sheetFormatPr defaultRowHeight="15"/>
  <cols>
    <col min="1" max="1" width="4.7109375" customWidth="1"/>
    <col min="2" max="2" width="20.7109375" customWidth="1"/>
    <col min="3" max="3" width="35.7109375" customWidth="1"/>
    <col min="4" max="4" width="7.7109375" customWidth="1"/>
    <col min="5" max="5" width="8.7109375" customWidth="1"/>
    <col min="6" max="9" width="12.7109375" customWidth="1"/>
    <col min="10" max="10" width="20.7109375" customWidth="1"/>
    <col min="11" max="11" width="12.7109375" customWidth="1"/>
    <col min="12" max="12" width="6.7109375" customWidth="1"/>
    <col min="13" max="14" width="8.7109375" customWidth="1"/>
  </cols>
  <sheetData>
    <row r="1" spans="1:14" ht="25.5">
      <c r="A1" s="1" t="s">
        <v>34</v>
      </c>
      <c r="B1" s="1" t="s">
        <v>52</v>
      </c>
      <c r="C1" s="1" t="s">
        <v>53</v>
      </c>
      <c r="D1" s="6" t="s">
        <v>54</v>
      </c>
      <c r="E1" s="6" t="s">
        <v>55</v>
      </c>
      <c r="F1" s="6" t="s">
        <v>56</v>
      </c>
      <c r="G1" s="6" t="s">
        <v>57</v>
      </c>
      <c r="H1" s="6" t="s">
        <v>58</v>
      </c>
      <c r="I1" s="6" t="s">
        <v>59</v>
      </c>
      <c r="J1" s="10" t="s">
        <v>60</v>
      </c>
      <c r="K1" s="10" t="s">
        <v>61</v>
      </c>
      <c r="L1" s="10" t="s">
        <v>62</v>
      </c>
      <c r="M1" s="10" t="s">
        <v>63</v>
      </c>
      <c r="N1" s="10" t="s">
        <v>64</v>
      </c>
    </row>
    <row r="2" spans="1:14" ht="63.75">
      <c r="A2" s="3">
        <v>1</v>
      </c>
      <c r="B2" s="2" t="s">
        <v>133</v>
      </c>
      <c r="C2" s="3" t="s">
        <v>134</v>
      </c>
      <c r="D2" s="2">
        <v>21</v>
      </c>
      <c r="E2" s="3" t="s">
        <v>80</v>
      </c>
      <c r="F2" s="4">
        <v>4590</v>
      </c>
      <c r="G2" s="4">
        <v>6004</v>
      </c>
      <c r="H2" s="7">
        <f>ROUND(F2*D2,0)</f>
        <v>96390</v>
      </c>
      <c r="I2" s="7">
        <f>ROUND(G2*D2,0)</f>
        <v>126084</v>
      </c>
      <c r="J2" s="11"/>
      <c r="K2" s="12" t="s">
        <v>135</v>
      </c>
      <c r="L2" s="3" t="s">
        <v>69</v>
      </c>
      <c r="M2" s="3">
        <v>62</v>
      </c>
      <c r="N2" s="3">
        <v>0.24</v>
      </c>
    </row>
    <row r="3" spans="1:14">
      <c r="A3" s="9"/>
      <c r="B3" s="9"/>
      <c r="C3" s="9" t="s">
        <v>77</v>
      </c>
      <c r="D3" s="9"/>
      <c r="E3" s="9"/>
      <c r="F3" s="9"/>
      <c r="G3" s="9"/>
      <c r="H3" s="13">
        <f>ROUND(SUM(H2:H2),0)</f>
        <v>96390</v>
      </c>
      <c r="I3" s="13">
        <f>ROUND(SUM(I2:I2),0)</f>
        <v>126084</v>
      </c>
    </row>
  </sheetData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Mór Bozóky kerítés</dc:title>
  <dc:subject/>
  <dc:creator>Akucs Levente</dc:creator>
  <cp:keywords/>
  <dc:description>Leromlott állapotú kerítés javítása , helyreállítása , helyenként új alapozással , alapmegerősítéssel , vagy szakaszos aláalapozással .</dc:description>
  <cp:lastModifiedBy>Vendégfelhasználó</cp:lastModifiedBy>
  <cp:revision/>
  <dcterms:created xsi:type="dcterms:W3CDTF">2026-09-17T14:59:12Z</dcterms:created>
  <dcterms:modified xsi:type="dcterms:W3CDTF">2026-09-28T19:05:44Z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656472</vt:lpwstr>
  </property>
  <property fmtid="{D5CDD505-2E9C-101B-9397-08002B2CF9AE}" pid="3" name="title">
    <vt:lpwstr>Mór Bozóky kerítés</vt:lpwstr>
  </property>
  <property fmtid="{D5CDD505-2E9C-101B-9397-08002B2CF9AE}" pid="4" name="lessonfee">
    <vt:i4>12000</vt:i4>
  </property>
  <property fmtid="{D5CDD505-2E9C-101B-9397-08002B2CF9AE}" pid="5" name="norm_type_id">
    <vt:lpwstr>2</vt:lpwstr>
  </property>
  <property fmtid="{D5CDD505-2E9C-101B-9397-08002B2CF9AE}" pid="6" name="tender_iow_id">
    <vt:lpwstr>18</vt:lpwstr>
  </property>
  <property fmtid="{D5CDD505-2E9C-101B-9397-08002B2CF9AE}" pid="7" name="created">
    <vt:lpwstr>2026-09-17 14:59:12</vt:lpwstr>
  </property>
  <property fmtid="{D5CDD505-2E9C-101B-9397-08002B2CF9AE}" pid="8" name="changed">
    <vt:lpwstr>2026-09-17 16:03:12</vt:lpwstr>
  </property>
  <property fmtid="{D5CDD505-2E9C-101B-9397-08002B2CF9AE}" pid="9" name="osum">
    <vt:i4>0</vt:i4>
  </property>
  <property fmtid="{D5CDD505-2E9C-101B-9397-08002B2CF9AE}" pid="10" name="priceversion">
    <vt:lpwstr>2026.07.01</vt:lpwstr>
  </property>
  <property fmtid="{D5CDD505-2E9C-101B-9397-08002B2CF9AE}" pid="11" name="currency">
    <vt:lpwstr>HUF</vt:lpwstr>
  </property>
</Properties>
</file>